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7D4E9D7-D3B1-4027-998E-D2C54B60C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C" sheetId="3" r:id="rId3"/>
    <sheet name="Sheet1" sheetId="4" r:id="rId4"/>
    <sheet name="BAV" sheetId="5" r:id="rId5"/>
  </sheets>
  <calcPr calcId="181029"/>
</workbook>
</file>

<file path=xl/calcChain.xml><?xml version="1.0" encoding="utf-8"?>
<calcChain xmlns="http://schemas.openxmlformats.org/spreadsheetml/2006/main">
  <c r="K1364" i="1" l="1"/>
  <c r="K1365" i="1"/>
  <c r="K1366" i="1"/>
  <c r="K1367" i="1"/>
  <c r="G1364" i="1"/>
  <c r="G1365" i="1"/>
  <c r="G1366" i="1"/>
  <c r="G1367" i="1"/>
  <c r="E1391" i="1"/>
  <c r="F1391" i="1" s="1"/>
  <c r="R1391" i="1"/>
  <c r="E1392" i="1"/>
  <c r="F1392" i="1" s="1"/>
  <c r="R1392" i="1"/>
  <c r="E1393" i="1"/>
  <c r="F1393" i="1"/>
  <c r="G1393" i="1" s="1"/>
  <c r="K1393" i="1" s="1"/>
  <c r="R1393" i="1"/>
  <c r="E1390" i="1"/>
  <c r="F1390" i="1" s="1"/>
  <c r="R1390" i="1"/>
  <c r="F14" i="1"/>
  <c r="E1388" i="1"/>
  <c r="F1388" i="1" s="1"/>
  <c r="R1388" i="1"/>
  <c r="E1389" i="1"/>
  <c r="F1389" i="1" s="1"/>
  <c r="R1389" i="1"/>
  <c r="E1376" i="1"/>
  <c r="F1376" i="1" s="1"/>
  <c r="R1376" i="1"/>
  <c r="E1377" i="1"/>
  <c r="F1377" i="1" s="1"/>
  <c r="R1377" i="1"/>
  <c r="E1378" i="1"/>
  <c r="F1378" i="1" s="1"/>
  <c r="R1378" i="1"/>
  <c r="E1379" i="1"/>
  <c r="F1379" i="1" s="1"/>
  <c r="R1379" i="1"/>
  <c r="E1383" i="1"/>
  <c r="F1383" i="1" s="1"/>
  <c r="R1383" i="1"/>
  <c r="E1384" i="1"/>
  <c r="F1384" i="1" s="1"/>
  <c r="R1384" i="1"/>
  <c r="E1385" i="1"/>
  <c r="F1385" i="1" s="1"/>
  <c r="R1385" i="1"/>
  <c r="E1386" i="1"/>
  <c r="F1386" i="1" s="1"/>
  <c r="R1386" i="1"/>
  <c r="E1387" i="1"/>
  <c r="F1387" i="1" s="1"/>
  <c r="R1387" i="1"/>
  <c r="E1380" i="1"/>
  <c r="F1380" i="1" s="1"/>
  <c r="G1380" i="1" s="1"/>
  <c r="R1380" i="1"/>
  <c r="E1381" i="1"/>
  <c r="F1381" i="1" s="1"/>
  <c r="R1381" i="1"/>
  <c r="E1382" i="1"/>
  <c r="F1382" i="1" s="1"/>
  <c r="R1382" i="1"/>
  <c r="E1362" i="1"/>
  <c r="F1362" i="1" s="1"/>
  <c r="G1362" i="1" s="1"/>
  <c r="I1362" i="1" s="1"/>
  <c r="E1363" i="1"/>
  <c r="F1363" i="1" s="1"/>
  <c r="G1363" i="1" s="1"/>
  <c r="I1363" i="1" s="1"/>
  <c r="E1355" i="1"/>
  <c r="F1355" i="1" s="1"/>
  <c r="G1355" i="1" s="1"/>
  <c r="K1355" i="1" s="1"/>
  <c r="E1356" i="1"/>
  <c r="F1356" i="1" s="1"/>
  <c r="G1356" i="1" s="1"/>
  <c r="K1356" i="1" s="1"/>
  <c r="E1357" i="1"/>
  <c r="F1357" i="1" s="1"/>
  <c r="G1357" i="1" s="1"/>
  <c r="K1357" i="1" s="1"/>
  <c r="E1358" i="1"/>
  <c r="F1358" i="1" s="1"/>
  <c r="G1358" i="1" s="1"/>
  <c r="K1358" i="1" s="1"/>
  <c r="E1359" i="1"/>
  <c r="F1359" i="1" s="1"/>
  <c r="G1359" i="1" s="1"/>
  <c r="K1359" i="1" s="1"/>
  <c r="E1360" i="1"/>
  <c r="F1360" i="1" s="1"/>
  <c r="G1360" i="1" s="1"/>
  <c r="K1360" i="1" s="1"/>
  <c r="E1361" i="1"/>
  <c r="F1361" i="1" s="1"/>
  <c r="G1361" i="1" s="1"/>
  <c r="K1361" i="1" s="1"/>
  <c r="E1368" i="1"/>
  <c r="F1368" i="1" s="1"/>
  <c r="G1368" i="1" s="1"/>
  <c r="E1369" i="1"/>
  <c r="F1369" i="1" s="1"/>
  <c r="E1370" i="1"/>
  <c r="F1370" i="1" s="1"/>
  <c r="E1371" i="1"/>
  <c r="F1371" i="1" s="1"/>
  <c r="E1372" i="1"/>
  <c r="F1372" i="1" s="1"/>
  <c r="E1373" i="1"/>
  <c r="F1373" i="1" s="1"/>
  <c r="E1374" i="1"/>
  <c r="F1374" i="1" s="1"/>
  <c r="E1375" i="1"/>
  <c r="F1375" i="1" s="1"/>
  <c r="E1364" i="1"/>
  <c r="F1364" i="1" s="1"/>
  <c r="E1365" i="1"/>
  <c r="F1365" i="1" s="1"/>
  <c r="E1366" i="1"/>
  <c r="F1366" i="1" s="1"/>
  <c r="E1367" i="1"/>
  <c r="F1367" i="1" s="1"/>
  <c r="R1362" i="1"/>
  <c r="R1363" i="1"/>
  <c r="R1368" i="1"/>
  <c r="R1357" i="1"/>
  <c r="R1360" i="1"/>
  <c r="R1369" i="1"/>
  <c r="R1370" i="1"/>
  <c r="R1371" i="1"/>
  <c r="R1372" i="1"/>
  <c r="R1373" i="1"/>
  <c r="R1374" i="1"/>
  <c r="E1354" i="1"/>
  <c r="F1354" i="1" s="1"/>
  <c r="G1354" i="1" s="1"/>
  <c r="K1354" i="1" s="1"/>
  <c r="R1354" i="1"/>
  <c r="R1375" i="1"/>
  <c r="D9" i="1"/>
  <c r="C9" i="1"/>
  <c r="E1353" i="1"/>
  <c r="F1353" i="1" s="1"/>
  <c r="G1353" i="1" s="1"/>
  <c r="K1353" i="1" s="1"/>
  <c r="E1352" i="1"/>
  <c r="F1352" i="1" s="1"/>
  <c r="U1352" i="1" s="1"/>
  <c r="R1367" i="1"/>
  <c r="E1329" i="1"/>
  <c r="F1329" i="1" s="1"/>
  <c r="G1329" i="1" s="1"/>
  <c r="K1329" i="1" s="1"/>
  <c r="E1330" i="1"/>
  <c r="F1330" i="1" s="1"/>
  <c r="G1330" i="1" s="1"/>
  <c r="E1331" i="1"/>
  <c r="F1331" i="1" s="1"/>
  <c r="G1331" i="1" s="1"/>
  <c r="K1331" i="1" s="1"/>
  <c r="E1332" i="1"/>
  <c r="F1332" i="1" s="1"/>
  <c r="G1332" i="1" s="1"/>
  <c r="E1333" i="1"/>
  <c r="F1333" i="1" s="1"/>
  <c r="G1333" i="1" s="1"/>
  <c r="J1333" i="1" s="1"/>
  <c r="E1334" i="1"/>
  <c r="F1334" i="1" s="1"/>
  <c r="G1334" i="1" s="1"/>
  <c r="J1334" i="1" s="1"/>
  <c r="E1335" i="1"/>
  <c r="F1335" i="1" s="1"/>
  <c r="G1335" i="1" s="1"/>
  <c r="K1335" i="1" s="1"/>
  <c r="E1336" i="1"/>
  <c r="F1336" i="1" s="1"/>
  <c r="G1336" i="1" s="1"/>
  <c r="K1336" i="1" s="1"/>
  <c r="E1337" i="1"/>
  <c r="F1337" i="1" s="1"/>
  <c r="G1337" i="1" s="1"/>
  <c r="J1337" i="1" s="1"/>
  <c r="E1338" i="1"/>
  <c r="F1338" i="1" s="1"/>
  <c r="G1338" i="1" s="1"/>
  <c r="E1339" i="1"/>
  <c r="F1339" i="1" s="1"/>
  <c r="G1339" i="1" s="1"/>
  <c r="J1339" i="1" s="1"/>
  <c r="E1340" i="1"/>
  <c r="F1340" i="1" s="1"/>
  <c r="G1340" i="1" s="1"/>
  <c r="E1341" i="1"/>
  <c r="F1341" i="1" s="1"/>
  <c r="G1341" i="1" s="1"/>
  <c r="K1341" i="1" s="1"/>
  <c r="E1342" i="1"/>
  <c r="F1342" i="1" s="1"/>
  <c r="G1342" i="1" s="1"/>
  <c r="I1342" i="1" s="1"/>
  <c r="E1343" i="1"/>
  <c r="F1343" i="1" s="1"/>
  <c r="G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I1346" i="1" s="1"/>
  <c r="E1347" i="1"/>
  <c r="F1347" i="1" s="1"/>
  <c r="G1347" i="1" s="1"/>
  <c r="K1347" i="1" s="1"/>
  <c r="E1348" i="1"/>
  <c r="F1348" i="1" s="1"/>
  <c r="G1348" i="1" s="1"/>
  <c r="K1348" i="1" s="1"/>
  <c r="E1349" i="1"/>
  <c r="F1349" i="1" s="1"/>
  <c r="G1349" i="1" s="1"/>
  <c r="K1349" i="1" s="1"/>
  <c r="E1350" i="1"/>
  <c r="F1350" i="1" s="1"/>
  <c r="G1350" i="1" s="1"/>
  <c r="E1351" i="1"/>
  <c r="F1351" i="1" s="1"/>
  <c r="U1351" i="1" s="1"/>
  <c r="E1320" i="1"/>
  <c r="F1320" i="1" s="1"/>
  <c r="G1320" i="1" s="1"/>
  <c r="O1320" i="1" s="1"/>
  <c r="E1321" i="1"/>
  <c r="F1321" i="1" s="1"/>
  <c r="G1321" i="1" s="1"/>
  <c r="I1321" i="1" s="1"/>
  <c r="E1322" i="1"/>
  <c r="F1322" i="1" s="1"/>
  <c r="G1322" i="1" s="1"/>
  <c r="I1322" i="1" s="1"/>
  <c r="E1323" i="1"/>
  <c r="F1323" i="1" s="1"/>
  <c r="G1323" i="1" s="1"/>
  <c r="O1323" i="1" s="1"/>
  <c r="E1324" i="1"/>
  <c r="F1324" i="1" s="1"/>
  <c r="G1324" i="1" s="1"/>
  <c r="E1325" i="1"/>
  <c r="F1325" i="1" s="1"/>
  <c r="G1325" i="1" s="1"/>
  <c r="E1326" i="1"/>
  <c r="F1326" i="1" s="1"/>
  <c r="G1326" i="1"/>
  <c r="E1327" i="1"/>
  <c r="F1327" i="1" s="1"/>
  <c r="G1327" i="1" s="1"/>
  <c r="E1328" i="1"/>
  <c r="F1328" i="1" s="1"/>
  <c r="G1328" i="1" s="1"/>
  <c r="R1366" i="1"/>
  <c r="R1365" i="1"/>
  <c r="R1364" i="1"/>
  <c r="R1361" i="1"/>
  <c r="R1358" i="1"/>
  <c r="R1356" i="1"/>
  <c r="R1355" i="1"/>
  <c r="R1359" i="1"/>
  <c r="E988" i="1"/>
  <c r="F988" i="1" s="1"/>
  <c r="G988" i="1" s="1"/>
  <c r="O988" i="1" s="1"/>
  <c r="E989" i="1"/>
  <c r="F989" i="1" s="1"/>
  <c r="G989" i="1" s="1"/>
  <c r="O989" i="1" s="1"/>
  <c r="E990" i="1"/>
  <c r="F990" i="1" s="1"/>
  <c r="G990" i="1" s="1"/>
  <c r="E991" i="1"/>
  <c r="F991" i="1" s="1"/>
  <c r="G991" i="1" s="1"/>
  <c r="E992" i="1"/>
  <c r="F992" i="1" s="1"/>
  <c r="G992" i="1" s="1"/>
  <c r="E993" i="1"/>
  <c r="F993" i="1" s="1"/>
  <c r="G993" i="1" s="1"/>
  <c r="E994" i="1"/>
  <c r="F994" i="1" s="1"/>
  <c r="G994" i="1" s="1"/>
  <c r="E995" i="1"/>
  <c r="F995" i="1" s="1"/>
  <c r="G995" i="1" s="1"/>
  <c r="E996" i="1"/>
  <c r="F996" i="1"/>
  <c r="G996" i="1" s="1"/>
  <c r="K996" i="1" s="1"/>
  <c r="E997" i="1"/>
  <c r="F997" i="1" s="1"/>
  <c r="G997" i="1" s="1"/>
  <c r="K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E1003" i="1"/>
  <c r="F1003" i="1" s="1"/>
  <c r="G1003" i="1" s="1"/>
  <c r="E1004" i="1"/>
  <c r="F1004" i="1" s="1"/>
  <c r="G1004" i="1" s="1"/>
  <c r="K1004" i="1" s="1"/>
  <c r="E1005" i="1"/>
  <c r="F1005" i="1" s="1"/>
  <c r="G1005" i="1" s="1"/>
  <c r="E1006" i="1"/>
  <c r="F1006" i="1" s="1"/>
  <c r="G1006" i="1" s="1"/>
  <c r="E1007" i="1"/>
  <c r="F1007" i="1" s="1"/>
  <c r="G1007" i="1" s="1"/>
  <c r="E1008" i="1"/>
  <c r="F1008" i="1" s="1"/>
  <c r="G1008" i="1" s="1"/>
  <c r="N1008" i="1" s="1"/>
  <c r="E1009" i="1"/>
  <c r="F1009" i="1" s="1"/>
  <c r="G1009" i="1" s="1"/>
  <c r="N1009" i="1" s="1"/>
  <c r="E1010" i="1"/>
  <c r="F1010" i="1" s="1"/>
  <c r="G1010" i="1" s="1"/>
  <c r="E1011" i="1"/>
  <c r="F1011" i="1" s="1"/>
  <c r="G1011" i="1" s="1"/>
  <c r="K1011" i="1" s="1"/>
  <c r="E1012" i="1"/>
  <c r="F1012" i="1" s="1"/>
  <c r="G1012" i="1" s="1"/>
  <c r="E1013" i="1"/>
  <c r="F1013" i="1" s="1"/>
  <c r="G1013" i="1" s="1"/>
  <c r="K1013" i="1" s="1"/>
  <c r="E1014" i="1"/>
  <c r="F1014" i="1" s="1"/>
  <c r="G1014" i="1" s="1"/>
  <c r="E1015" i="1"/>
  <c r="F1015" i="1" s="1"/>
  <c r="G1015" i="1" s="1"/>
  <c r="E1016" i="1"/>
  <c r="F1016" i="1" s="1"/>
  <c r="G1016" i="1" s="1"/>
  <c r="E1017" i="1"/>
  <c r="F1017" i="1" s="1"/>
  <c r="G1017" i="1" s="1"/>
  <c r="K1017" i="1" s="1"/>
  <c r="E1018" i="1"/>
  <c r="F1018" i="1" s="1"/>
  <c r="G1018" i="1" s="1"/>
  <c r="E1019" i="1"/>
  <c r="F1019" i="1" s="1"/>
  <c r="G1019" i="1" s="1"/>
  <c r="N1019" i="1" s="1"/>
  <c r="E1020" i="1"/>
  <c r="F1020" i="1" s="1"/>
  <c r="G1020" i="1" s="1"/>
  <c r="K1020" i="1" s="1"/>
  <c r="E1021" i="1"/>
  <c r="F1021" i="1" s="1"/>
  <c r="G1021" i="1" s="1"/>
  <c r="E1022" i="1"/>
  <c r="F1022" i="1" s="1"/>
  <c r="G1022" i="1" s="1"/>
  <c r="E1023" i="1"/>
  <c r="F1023" i="1" s="1"/>
  <c r="G1023" i="1" s="1"/>
  <c r="E1024" i="1"/>
  <c r="F1024" i="1" s="1"/>
  <c r="G1024" i="1" s="1"/>
  <c r="E1025" i="1"/>
  <c r="F1025" i="1" s="1"/>
  <c r="G1025" i="1" s="1"/>
  <c r="E1026" i="1"/>
  <c r="F1026" i="1" s="1"/>
  <c r="G1026" i="1" s="1"/>
  <c r="E1027" i="1"/>
  <c r="F1027" i="1" s="1"/>
  <c r="G1027" i="1" s="1"/>
  <c r="N1027" i="1" s="1"/>
  <c r="E1028" i="1"/>
  <c r="F1028" i="1" s="1"/>
  <c r="G1028" i="1" s="1"/>
  <c r="E1029" i="1"/>
  <c r="F1029" i="1" s="1"/>
  <c r="G1029" i="1" s="1"/>
  <c r="N1029" i="1" s="1"/>
  <c r="E1030" i="1"/>
  <c r="F1030" i="1" s="1"/>
  <c r="G1030" i="1" s="1"/>
  <c r="N1030" i="1" s="1"/>
  <c r="E1031" i="1"/>
  <c r="F1031" i="1" s="1"/>
  <c r="G1031" i="1" s="1"/>
  <c r="E1032" i="1"/>
  <c r="F1032" i="1" s="1"/>
  <c r="G1032" i="1" s="1"/>
  <c r="E1033" i="1"/>
  <c r="F1033" i="1" s="1"/>
  <c r="G1033" i="1" s="1"/>
  <c r="E1034" i="1"/>
  <c r="F1034" i="1" s="1"/>
  <c r="G1034" i="1" s="1"/>
  <c r="E1035" i="1"/>
  <c r="F1035" i="1" s="1"/>
  <c r="G1035" i="1" s="1"/>
  <c r="O1035" i="1" s="1"/>
  <c r="E1036" i="1"/>
  <c r="F1036" i="1" s="1"/>
  <c r="G1036" i="1" s="1"/>
  <c r="O1036" i="1" s="1"/>
  <c r="E1037" i="1"/>
  <c r="F1037" i="1" s="1"/>
  <c r="G1037" i="1" s="1"/>
  <c r="N1037" i="1" s="1"/>
  <c r="E1038" i="1"/>
  <c r="F1038" i="1" s="1"/>
  <c r="G1038" i="1" s="1"/>
  <c r="E1039" i="1"/>
  <c r="F1039" i="1" s="1"/>
  <c r="G1039" i="1" s="1"/>
  <c r="E1040" i="1"/>
  <c r="F1040" i="1" s="1"/>
  <c r="G1040" i="1" s="1"/>
  <c r="O1040" i="1" s="1"/>
  <c r="E1041" i="1"/>
  <c r="F1041" i="1" s="1"/>
  <c r="G1041" i="1" s="1"/>
  <c r="O1041" i="1" s="1"/>
  <c r="E1042" i="1"/>
  <c r="F1042" i="1" s="1"/>
  <c r="G1042" i="1" s="1"/>
  <c r="O1042" i="1" s="1"/>
  <c r="E1043" i="1"/>
  <c r="F1043" i="1" s="1"/>
  <c r="G1043" i="1" s="1"/>
  <c r="O1043" i="1" s="1"/>
  <c r="E1044" i="1"/>
  <c r="F1044" i="1" s="1"/>
  <c r="G1044" i="1" s="1"/>
  <c r="E1045" i="1"/>
  <c r="F1045" i="1" s="1"/>
  <c r="G1045" i="1" s="1"/>
  <c r="E1046" i="1"/>
  <c r="F1046" i="1" s="1"/>
  <c r="G1046" i="1" s="1"/>
  <c r="E1047" i="1"/>
  <c r="F1047" i="1" s="1"/>
  <c r="G1047" i="1" s="1"/>
  <c r="E1048" i="1"/>
  <c r="F1048" i="1" s="1"/>
  <c r="G1048" i="1" s="1"/>
  <c r="E1049" i="1"/>
  <c r="F1049" i="1" s="1"/>
  <c r="G1049" i="1" s="1"/>
  <c r="G1050" i="1"/>
  <c r="E1051" i="1"/>
  <c r="F1051" i="1" s="1"/>
  <c r="G1051" i="1" s="1"/>
  <c r="N1051" i="1" s="1"/>
  <c r="E1052" i="1"/>
  <c r="F1052" i="1" s="1"/>
  <c r="G1052" i="1" s="1"/>
  <c r="N1052" i="1" s="1"/>
  <c r="E1053" i="1"/>
  <c r="F1053" i="1" s="1"/>
  <c r="G1053" i="1" s="1"/>
  <c r="E1054" i="1"/>
  <c r="F1054" i="1" s="1"/>
  <c r="G1054" i="1" s="1"/>
  <c r="E1055" i="1"/>
  <c r="F1055" i="1" s="1"/>
  <c r="G1055" i="1" s="1"/>
  <c r="O1055" i="1" s="1"/>
  <c r="E1056" i="1"/>
  <c r="F1056" i="1" s="1"/>
  <c r="G1056" i="1" s="1"/>
  <c r="K1056" i="1" s="1"/>
  <c r="E1057" i="1"/>
  <c r="F1057" i="1" s="1"/>
  <c r="G1057" i="1" s="1"/>
  <c r="N1057" i="1" s="1"/>
  <c r="E1058" i="1"/>
  <c r="F1058" i="1" s="1"/>
  <c r="G1058" i="1" s="1"/>
  <c r="E1059" i="1"/>
  <c r="F1059" i="1" s="1"/>
  <c r="G1059" i="1" s="1"/>
  <c r="N1059" i="1" s="1"/>
  <c r="E1060" i="1"/>
  <c r="F1060" i="1" s="1"/>
  <c r="G1060" i="1" s="1"/>
  <c r="O1060" i="1" s="1"/>
  <c r="E1061" i="1"/>
  <c r="F1061" i="1" s="1"/>
  <c r="G1061" i="1" s="1"/>
  <c r="E1062" i="1"/>
  <c r="F1062" i="1" s="1"/>
  <c r="G1062" i="1" s="1"/>
  <c r="E1063" i="1"/>
  <c r="F1063" i="1" s="1"/>
  <c r="G1063" i="1" s="1"/>
  <c r="N1063" i="1" s="1"/>
  <c r="E1064" i="1"/>
  <c r="F1064" i="1" s="1"/>
  <c r="G1064" i="1" s="1"/>
  <c r="K1064" i="1" s="1"/>
  <c r="E1065" i="1"/>
  <c r="F1065" i="1" s="1"/>
  <c r="G1065" i="1" s="1"/>
  <c r="N1065" i="1" s="1"/>
  <c r="E1066" i="1"/>
  <c r="F1066" i="1" s="1"/>
  <c r="G1066" i="1" s="1"/>
  <c r="E1067" i="1"/>
  <c r="F1067" i="1" s="1"/>
  <c r="G1067" i="1" s="1"/>
  <c r="N1067" i="1" s="1"/>
  <c r="G1068" i="1"/>
  <c r="E1069" i="1"/>
  <c r="F1069" i="1" s="1"/>
  <c r="G1069" i="1" s="1"/>
  <c r="O1069" i="1" s="1"/>
  <c r="E1070" i="1"/>
  <c r="F1070" i="1" s="1"/>
  <c r="G1070" i="1" s="1"/>
  <c r="K1070" i="1" s="1"/>
  <c r="E1071" i="1"/>
  <c r="F1071" i="1" s="1"/>
  <c r="G1071" i="1" s="1"/>
  <c r="E1072" i="1"/>
  <c r="F1072" i="1" s="1"/>
  <c r="G1072" i="1" s="1"/>
  <c r="E1073" i="1"/>
  <c r="F1073" i="1" s="1"/>
  <c r="G1073" i="1" s="1"/>
  <c r="E1074" i="1"/>
  <c r="F1074" i="1" s="1"/>
  <c r="G1074" i="1" s="1"/>
  <c r="E1075" i="1"/>
  <c r="F1075" i="1" s="1"/>
  <c r="G1075" i="1" s="1"/>
  <c r="O1075" i="1" s="1"/>
  <c r="E1076" i="1"/>
  <c r="F1076" i="1" s="1"/>
  <c r="G1076" i="1" s="1"/>
  <c r="E1077" i="1"/>
  <c r="F1077" i="1" s="1"/>
  <c r="G1077" i="1" s="1"/>
  <c r="E1078" i="1"/>
  <c r="F1078" i="1" s="1"/>
  <c r="G1078" i="1" s="1"/>
  <c r="O1078" i="1" s="1"/>
  <c r="E1079" i="1"/>
  <c r="F1079" i="1" s="1"/>
  <c r="G1079" i="1" s="1"/>
  <c r="E1080" i="1"/>
  <c r="F1080" i="1" s="1"/>
  <c r="G1080" i="1" s="1"/>
  <c r="E1081" i="1"/>
  <c r="F1081" i="1" s="1"/>
  <c r="G1081" i="1" s="1"/>
  <c r="E1082" i="1"/>
  <c r="F1082" i="1" s="1"/>
  <c r="G1082" i="1" s="1"/>
  <c r="G1083" i="1"/>
  <c r="E1084" i="1"/>
  <c r="F1084" i="1" s="1"/>
  <c r="G1084" i="1" s="1"/>
  <c r="N1084" i="1" s="1"/>
  <c r="E1085" i="1"/>
  <c r="F1085" i="1" s="1"/>
  <c r="G1085" i="1" s="1"/>
  <c r="E1086" i="1"/>
  <c r="F1086" i="1" s="1"/>
  <c r="G1086" i="1" s="1"/>
  <c r="G1087" i="1"/>
  <c r="G1088" i="1"/>
  <c r="E1089" i="1"/>
  <c r="F1089" i="1" s="1"/>
  <c r="G1089" i="1" s="1"/>
  <c r="N1089" i="1" s="1"/>
  <c r="E1090" i="1"/>
  <c r="F1090" i="1" s="1"/>
  <c r="G1090" i="1" s="1"/>
  <c r="G1091" i="1"/>
  <c r="E1092" i="1"/>
  <c r="F1092" i="1" s="1"/>
  <c r="G1092" i="1" s="1"/>
  <c r="N1092" i="1" s="1"/>
  <c r="E1093" i="1"/>
  <c r="F1093" i="1" s="1"/>
  <c r="G1093" i="1" s="1"/>
  <c r="G1094" i="1"/>
  <c r="G1095" i="1"/>
  <c r="E1096" i="1"/>
  <c r="F1096" i="1" s="1"/>
  <c r="G1096" i="1" s="1"/>
  <c r="G1097" i="1"/>
  <c r="K1097" i="1" s="1"/>
  <c r="G1098" i="1"/>
  <c r="E1099" i="1"/>
  <c r="F1099" i="1" s="1"/>
  <c r="G1099" i="1" s="1"/>
  <c r="E1100" i="1"/>
  <c r="F1100" i="1" s="1"/>
  <c r="G1100" i="1" s="1"/>
  <c r="N1100" i="1" s="1"/>
  <c r="E1101" i="1"/>
  <c r="F1101" i="1" s="1"/>
  <c r="G1101" i="1" s="1"/>
  <c r="E1102" i="1"/>
  <c r="F1102" i="1" s="1"/>
  <c r="G1102" i="1" s="1"/>
  <c r="O1102" i="1" s="1"/>
  <c r="E1103" i="1"/>
  <c r="F1103" i="1" s="1"/>
  <c r="G1103" i="1" s="1"/>
  <c r="O1103" i="1" s="1"/>
  <c r="G1104" i="1"/>
  <c r="G1105" i="1"/>
  <c r="G1106" i="1"/>
  <c r="G1107" i="1"/>
  <c r="G1108" i="1"/>
  <c r="K1108" i="1" s="1"/>
  <c r="E1109" i="1"/>
  <c r="F1109" i="1" s="1"/>
  <c r="G1109" i="1" s="1"/>
  <c r="N1109" i="1" s="1"/>
  <c r="E1110" i="1"/>
  <c r="F1110" i="1" s="1"/>
  <c r="G1110" i="1" s="1"/>
  <c r="N1110" i="1" s="1"/>
  <c r="E1111" i="1"/>
  <c r="F1111" i="1" s="1"/>
  <c r="G1111" i="1" s="1"/>
  <c r="O1111" i="1" s="1"/>
  <c r="G1112" i="1"/>
  <c r="E1113" i="1"/>
  <c r="F1113" i="1" s="1"/>
  <c r="G1113" i="1" s="1"/>
  <c r="O1113" i="1" s="1"/>
  <c r="E1114" i="1"/>
  <c r="F1114" i="1" s="1"/>
  <c r="G1114" i="1" s="1"/>
  <c r="O1114" i="1" s="1"/>
  <c r="G1115" i="1"/>
  <c r="E1116" i="1"/>
  <c r="F1116" i="1" s="1"/>
  <c r="G1116" i="1" s="1"/>
  <c r="G1117" i="1"/>
  <c r="G1118" i="1"/>
  <c r="E1119" i="1"/>
  <c r="F1119" i="1"/>
  <c r="G1119" i="1" s="1"/>
  <c r="N1119" i="1" s="1"/>
  <c r="E1120" i="1"/>
  <c r="F1120" i="1" s="1"/>
  <c r="G1120" i="1"/>
  <c r="E1121" i="1"/>
  <c r="F1121" i="1"/>
  <c r="G1121" i="1" s="1"/>
  <c r="O1121" i="1" s="1"/>
  <c r="E1122" i="1"/>
  <c r="F1122" i="1" s="1"/>
  <c r="G1122" i="1" s="1"/>
  <c r="E1123" i="1"/>
  <c r="F1123" i="1" s="1"/>
  <c r="G1123" i="1" s="1"/>
  <c r="G1124" i="1"/>
  <c r="G1125" i="1"/>
  <c r="E1126" i="1"/>
  <c r="F1126" i="1" s="1"/>
  <c r="G1126" i="1" s="1"/>
  <c r="E1127" i="1"/>
  <c r="F1127" i="1" s="1"/>
  <c r="G1127" i="1" s="1"/>
  <c r="E1128" i="1"/>
  <c r="F1128" i="1" s="1"/>
  <c r="G1128" i="1" s="1"/>
  <c r="N1128" i="1" s="1"/>
  <c r="G1129" i="1"/>
  <c r="K1129" i="1" s="1"/>
  <c r="G1130" i="1"/>
  <c r="E1131" i="1"/>
  <c r="F1131" i="1" s="1"/>
  <c r="G1131" i="1" s="1"/>
  <c r="E1132" i="1"/>
  <c r="F1132" i="1" s="1"/>
  <c r="G1132" i="1" s="1"/>
  <c r="I1132" i="1" s="1"/>
  <c r="E1133" i="1"/>
  <c r="F1133" i="1" s="1"/>
  <c r="G1133" i="1" s="1"/>
  <c r="I1133" i="1" s="1"/>
  <c r="E1134" i="1"/>
  <c r="F1134" i="1" s="1"/>
  <c r="G1134" i="1" s="1"/>
  <c r="I1134" i="1" s="1"/>
  <c r="E1135" i="1"/>
  <c r="F1135" i="1" s="1"/>
  <c r="G1135" i="1" s="1"/>
  <c r="E1136" i="1"/>
  <c r="F1136" i="1" s="1"/>
  <c r="G1136" i="1" s="1"/>
  <c r="E1137" i="1"/>
  <c r="F1137" i="1" s="1"/>
  <c r="G1137" i="1" s="1"/>
  <c r="I1137" i="1" s="1"/>
  <c r="E1138" i="1"/>
  <c r="F1138" i="1" s="1"/>
  <c r="G1138" i="1" s="1"/>
  <c r="I1138" i="1" s="1"/>
  <c r="E1139" i="1"/>
  <c r="F1139" i="1" s="1"/>
  <c r="G1139" i="1" s="1"/>
  <c r="I1139" i="1" s="1"/>
  <c r="E1140" i="1"/>
  <c r="F1140" i="1" s="1"/>
  <c r="G1140" i="1" s="1"/>
  <c r="I1140" i="1" s="1"/>
  <c r="E1141" i="1"/>
  <c r="F1141" i="1" s="1"/>
  <c r="G1141" i="1" s="1"/>
  <c r="I1141" i="1" s="1"/>
  <c r="E1142" i="1"/>
  <c r="F1142" i="1" s="1"/>
  <c r="G1142" i="1" s="1"/>
  <c r="I1142" i="1" s="1"/>
  <c r="E1143" i="1"/>
  <c r="F1143" i="1" s="1"/>
  <c r="G1143" i="1" s="1"/>
  <c r="I1143" i="1" s="1"/>
  <c r="E1144" i="1"/>
  <c r="F1144" i="1" s="1"/>
  <c r="G1144" i="1" s="1"/>
  <c r="I1144" i="1" s="1"/>
  <c r="E1145" i="1"/>
  <c r="F1145" i="1" s="1"/>
  <c r="G1145" i="1" s="1"/>
  <c r="I1145" i="1" s="1"/>
  <c r="E1146" i="1"/>
  <c r="F1146" i="1" s="1"/>
  <c r="G1146" i="1" s="1"/>
  <c r="E1147" i="1"/>
  <c r="F1147" i="1" s="1"/>
  <c r="G1147" i="1" s="1"/>
  <c r="E1148" i="1"/>
  <c r="F1148" i="1" s="1"/>
  <c r="G1148" i="1" s="1"/>
  <c r="I1148" i="1" s="1"/>
  <c r="E1149" i="1"/>
  <c r="F1149" i="1" s="1"/>
  <c r="G1149" i="1" s="1"/>
  <c r="I1149" i="1" s="1"/>
  <c r="E1150" i="1"/>
  <c r="F1150" i="1" s="1"/>
  <c r="G1150" i="1" s="1"/>
  <c r="I1150" i="1" s="1"/>
  <c r="G1151" i="1"/>
  <c r="E1152" i="1"/>
  <c r="F1152" i="1" s="1"/>
  <c r="G1152" i="1" s="1"/>
  <c r="N1152" i="1" s="1"/>
  <c r="E1153" i="1"/>
  <c r="F1153" i="1" s="1"/>
  <c r="G1153" i="1" s="1"/>
  <c r="E1154" i="1"/>
  <c r="F1154" i="1" s="1"/>
  <c r="G1154" i="1" s="1"/>
  <c r="N1154" i="1" s="1"/>
  <c r="E1155" i="1"/>
  <c r="F1155" i="1" s="1"/>
  <c r="G1155" i="1" s="1"/>
  <c r="G1156" i="1"/>
  <c r="K1156" i="1" s="1"/>
  <c r="G1157" i="1"/>
  <c r="K1157" i="1" s="1"/>
  <c r="G1158" i="1"/>
  <c r="G1159" i="1"/>
  <c r="K1159" i="1" s="1"/>
  <c r="G1160" i="1"/>
  <c r="E1161" i="1"/>
  <c r="F1161" i="1" s="1"/>
  <c r="G1161" i="1" s="1"/>
  <c r="G1162" i="1"/>
  <c r="E1163" i="1"/>
  <c r="F1163" i="1" s="1"/>
  <c r="G1163" i="1" s="1"/>
  <c r="N1163" i="1" s="1"/>
  <c r="G1164" i="1"/>
  <c r="E1165" i="1"/>
  <c r="F1165" i="1" s="1"/>
  <c r="G1165" i="1" s="1"/>
  <c r="E1166" i="1"/>
  <c r="F1166" i="1" s="1"/>
  <c r="G1166" i="1"/>
  <c r="K1166" i="1" s="1"/>
  <c r="G1167" i="1"/>
  <c r="G1168" i="1"/>
  <c r="E1169" i="1"/>
  <c r="F1169" i="1" s="1"/>
  <c r="G1169" i="1" s="1"/>
  <c r="E1170" i="1"/>
  <c r="F1170" i="1" s="1"/>
  <c r="G1170" i="1" s="1"/>
  <c r="E1171" i="1"/>
  <c r="F1171" i="1" s="1"/>
  <c r="G1171" i="1" s="1"/>
  <c r="K1171" i="1" s="1"/>
  <c r="G1172" i="1"/>
  <c r="E1173" i="1"/>
  <c r="F1173" i="1" s="1"/>
  <c r="G1173" i="1" s="1"/>
  <c r="G1174" i="1"/>
  <c r="K1174" i="1" s="1"/>
  <c r="E1175" i="1"/>
  <c r="F1175" i="1" s="1"/>
  <c r="G1175" i="1" s="1"/>
  <c r="K1175" i="1" s="1"/>
  <c r="E1176" i="1"/>
  <c r="F1176" i="1" s="1"/>
  <c r="G1176" i="1" s="1"/>
  <c r="E1177" i="1"/>
  <c r="F1177" i="1" s="1"/>
  <c r="G1177" i="1" s="1"/>
  <c r="G1178" i="1"/>
  <c r="E1179" i="1"/>
  <c r="F1179" i="1" s="1"/>
  <c r="G1179" i="1" s="1"/>
  <c r="E1180" i="1"/>
  <c r="F1180" i="1" s="1"/>
  <c r="G1180" i="1" s="1"/>
  <c r="E1181" i="1"/>
  <c r="F1181" i="1" s="1"/>
  <c r="G1181" i="1" s="1"/>
  <c r="K1181" i="1" s="1"/>
  <c r="E1182" i="1"/>
  <c r="F1182" i="1" s="1"/>
  <c r="G1182" i="1" s="1"/>
  <c r="N1182" i="1" s="1"/>
  <c r="E1183" i="1"/>
  <c r="F1183" i="1"/>
  <c r="G1183" i="1" s="1"/>
  <c r="E1184" i="1"/>
  <c r="F1184" i="1"/>
  <c r="G1184" i="1" s="1"/>
  <c r="I1184" i="1" s="1"/>
  <c r="E1185" i="1"/>
  <c r="F1185" i="1" s="1"/>
  <c r="G1185" i="1" s="1"/>
  <c r="I1185" i="1" s="1"/>
  <c r="E1186" i="1"/>
  <c r="F1186" i="1" s="1"/>
  <c r="G1186" i="1" s="1"/>
  <c r="K1186" i="1" s="1"/>
  <c r="E1187" i="1"/>
  <c r="F1187" i="1" s="1"/>
  <c r="G1187" i="1" s="1"/>
  <c r="I1187" i="1" s="1"/>
  <c r="E1188" i="1"/>
  <c r="F1188" i="1" s="1"/>
  <c r="G1188" i="1" s="1"/>
  <c r="N1188" i="1" s="1"/>
  <c r="E1189" i="1"/>
  <c r="F1189" i="1" s="1"/>
  <c r="G1189" i="1" s="1"/>
  <c r="N1189" i="1" s="1"/>
  <c r="E1190" i="1"/>
  <c r="F1190" i="1" s="1"/>
  <c r="G1190" i="1" s="1"/>
  <c r="E1191" i="1"/>
  <c r="F1191" i="1" s="1"/>
  <c r="G1191" i="1" s="1"/>
  <c r="E1192" i="1"/>
  <c r="F1192" i="1" s="1"/>
  <c r="G1192" i="1" s="1"/>
  <c r="N1192" i="1" s="1"/>
  <c r="E1193" i="1"/>
  <c r="F1193" i="1" s="1"/>
  <c r="G1193" i="1" s="1"/>
  <c r="E1194" i="1"/>
  <c r="F1194" i="1" s="1"/>
  <c r="G1194" i="1" s="1"/>
  <c r="E1195" i="1"/>
  <c r="F1195" i="1" s="1"/>
  <c r="G1195" i="1" s="1"/>
  <c r="K1195" i="1" s="1"/>
  <c r="E1196" i="1"/>
  <c r="F1196" i="1" s="1"/>
  <c r="G1196" i="1" s="1"/>
  <c r="E1197" i="1"/>
  <c r="F1197" i="1"/>
  <c r="G1197" i="1" s="1"/>
  <c r="E1198" i="1"/>
  <c r="F1198" i="1" s="1"/>
  <c r="G1198" i="1" s="1"/>
  <c r="K1198" i="1" s="1"/>
  <c r="E1199" i="1"/>
  <c r="F1199" i="1" s="1"/>
  <c r="G1199" i="1" s="1"/>
  <c r="K1199" i="1" s="1"/>
  <c r="E1200" i="1"/>
  <c r="F1200" i="1" s="1"/>
  <c r="G1200" i="1" s="1"/>
  <c r="K1200" i="1" s="1"/>
  <c r="G1201" i="1"/>
  <c r="E1202" i="1"/>
  <c r="F1202" i="1" s="1"/>
  <c r="G1202" i="1" s="1"/>
  <c r="E1203" i="1"/>
  <c r="F1203" i="1" s="1"/>
  <c r="G1203" i="1" s="1"/>
  <c r="I1203" i="1" s="1"/>
  <c r="E1204" i="1"/>
  <c r="F1204" i="1" s="1"/>
  <c r="G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E1209" i="1"/>
  <c r="F1209" i="1" s="1"/>
  <c r="G1209" i="1" s="1"/>
  <c r="K1209" i="1" s="1"/>
  <c r="E1210" i="1"/>
  <c r="F1210" i="1"/>
  <c r="G1210" i="1" s="1"/>
  <c r="E1211" i="1"/>
  <c r="F1211" i="1"/>
  <c r="G1211" i="1" s="1"/>
  <c r="K1211" i="1" s="1"/>
  <c r="E1212" i="1"/>
  <c r="F1212" i="1"/>
  <c r="G1212" i="1" s="1"/>
  <c r="K1212" i="1" s="1"/>
  <c r="E1213" i="1"/>
  <c r="F1213" i="1" s="1"/>
  <c r="G1213" i="1" s="1"/>
  <c r="I1213" i="1" s="1"/>
  <c r="E1214" i="1"/>
  <c r="F1214" i="1" s="1"/>
  <c r="G1214" i="1" s="1"/>
  <c r="I1214" i="1" s="1"/>
  <c r="E1215" i="1"/>
  <c r="F1215" i="1" s="1"/>
  <c r="G1215" i="1" s="1"/>
  <c r="E1216" i="1"/>
  <c r="F1216" i="1" s="1"/>
  <c r="G1216" i="1" s="1"/>
  <c r="I1216" i="1" s="1"/>
  <c r="E1217" i="1"/>
  <c r="F1217" i="1" s="1"/>
  <c r="G1217" i="1" s="1"/>
  <c r="I1217" i="1" s="1"/>
  <c r="E1218" i="1"/>
  <c r="F1218" i="1" s="1"/>
  <c r="G1218" i="1" s="1"/>
  <c r="I1218" i="1" s="1"/>
  <c r="E1219" i="1"/>
  <c r="F1219" i="1" s="1"/>
  <c r="G1219" i="1" s="1"/>
  <c r="I1219" i="1" s="1"/>
  <c r="E1220" i="1"/>
  <c r="F1220" i="1" s="1"/>
  <c r="G1220" i="1" s="1"/>
  <c r="I1220" i="1" s="1"/>
  <c r="E1221" i="1"/>
  <c r="F1221" i="1" s="1"/>
  <c r="G1221" i="1" s="1"/>
  <c r="I1221" i="1" s="1"/>
  <c r="E1222" i="1"/>
  <c r="F1222" i="1" s="1"/>
  <c r="G1222" i="1" s="1"/>
  <c r="I1222" i="1" s="1"/>
  <c r="E1223" i="1"/>
  <c r="F1223" i="1" s="1"/>
  <c r="G1223" i="1" s="1"/>
  <c r="I1223" i="1" s="1"/>
  <c r="E1224" i="1"/>
  <c r="F1224" i="1" s="1"/>
  <c r="G1224" i="1" s="1"/>
  <c r="I1224" i="1" s="1"/>
  <c r="E1225" i="1"/>
  <c r="F1225" i="1" s="1"/>
  <c r="G1225" i="1" s="1"/>
  <c r="I1225" i="1" s="1"/>
  <c r="E1226" i="1"/>
  <c r="F1226" i="1" s="1"/>
  <c r="G1226" i="1"/>
  <c r="K1226" i="1" s="1"/>
  <c r="E1227" i="1"/>
  <c r="F1227" i="1" s="1"/>
  <c r="G1227" i="1" s="1"/>
  <c r="I1227" i="1" s="1"/>
  <c r="E1228" i="1"/>
  <c r="F1228" i="1" s="1"/>
  <c r="G1228" i="1" s="1"/>
  <c r="I1228" i="1" s="1"/>
  <c r="E1229" i="1"/>
  <c r="F1229" i="1" s="1"/>
  <c r="G1229" i="1" s="1"/>
  <c r="I1229" i="1" s="1"/>
  <c r="E1230" i="1"/>
  <c r="F1230" i="1" s="1"/>
  <c r="G1230" i="1" s="1"/>
  <c r="I1230" i="1" s="1"/>
  <c r="E1231" i="1"/>
  <c r="F1231" i="1" s="1"/>
  <c r="G1231" i="1" s="1"/>
  <c r="I1231" i="1" s="1"/>
  <c r="E1232" i="1"/>
  <c r="F1232" i="1" s="1"/>
  <c r="G1232" i="1" s="1"/>
  <c r="I1232" i="1" s="1"/>
  <c r="E1233" i="1"/>
  <c r="F1233" i="1" s="1"/>
  <c r="G1233" i="1" s="1"/>
  <c r="I1233" i="1" s="1"/>
  <c r="E1234" i="1"/>
  <c r="F1234" i="1" s="1"/>
  <c r="G1234" i="1" s="1"/>
  <c r="I1234" i="1" s="1"/>
  <c r="E1235" i="1"/>
  <c r="F1235" i="1" s="1"/>
  <c r="G1235" i="1" s="1"/>
  <c r="I1235" i="1" s="1"/>
  <c r="E1236" i="1"/>
  <c r="F1236" i="1" s="1"/>
  <c r="G1236" i="1" s="1"/>
  <c r="I1236" i="1" s="1"/>
  <c r="E1237" i="1"/>
  <c r="F1237" i="1" s="1"/>
  <c r="G1237" i="1" s="1"/>
  <c r="I1237" i="1" s="1"/>
  <c r="E1238" i="1"/>
  <c r="F1238" i="1" s="1"/>
  <c r="G1238" i="1" s="1"/>
  <c r="I1238" i="1" s="1"/>
  <c r="E1239" i="1"/>
  <c r="F1239" i="1" s="1"/>
  <c r="G1239" i="1"/>
  <c r="I1239" i="1" s="1"/>
  <c r="E1240" i="1"/>
  <c r="F1240" i="1" s="1"/>
  <c r="G1240" i="1" s="1"/>
  <c r="I1240" i="1" s="1"/>
  <c r="E1241" i="1"/>
  <c r="F1241" i="1" s="1"/>
  <c r="G1241" i="1" s="1"/>
  <c r="I1241" i="1" s="1"/>
  <c r="E1243" i="1"/>
  <c r="F1243" i="1" s="1"/>
  <c r="G1243" i="1" s="1"/>
  <c r="I1243" i="1" s="1"/>
  <c r="E1245" i="1"/>
  <c r="F1245" i="1" s="1"/>
  <c r="G1245" i="1" s="1"/>
  <c r="I1245" i="1" s="1"/>
  <c r="E1246" i="1"/>
  <c r="F1246" i="1" s="1"/>
  <c r="G1246" i="1" s="1"/>
  <c r="I1246" i="1" s="1"/>
  <c r="E1247" i="1"/>
  <c r="F1247" i="1" s="1"/>
  <c r="G1247" i="1" s="1"/>
  <c r="I1247" i="1" s="1"/>
  <c r="E1248" i="1"/>
  <c r="F1248" i="1" s="1"/>
  <c r="G1248" i="1" s="1"/>
  <c r="I1248" i="1" s="1"/>
  <c r="E1249" i="1"/>
  <c r="F1249" i="1" s="1"/>
  <c r="G1249" i="1" s="1"/>
  <c r="I1249" i="1" s="1"/>
  <c r="E1250" i="1"/>
  <c r="F1250" i="1" s="1"/>
  <c r="G1250" i="1" s="1"/>
  <c r="I1250" i="1" s="1"/>
  <c r="E1251" i="1"/>
  <c r="F1251" i="1" s="1"/>
  <c r="G1251" i="1" s="1"/>
  <c r="I1251" i="1" s="1"/>
  <c r="E1252" i="1"/>
  <c r="F1252" i="1" s="1"/>
  <c r="G1252" i="1" s="1"/>
  <c r="I1252" i="1" s="1"/>
  <c r="E1253" i="1"/>
  <c r="F1253" i="1" s="1"/>
  <c r="G1253" i="1" s="1"/>
  <c r="E1254" i="1"/>
  <c r="F1254" i="1" s="1"/>
  <c r="G1254" i="1" s="1"/>
  <c r="I1254" i="1" s="1"/>
  <c r="E1255" i="1"/>
  <c r="F1255" i="1" s="1"/>
  <c r="G1255" i="1" s="1"/>
  <c r="I1255" i="1" s="1"/>
  <c r="E1256" i="1"/>
  <c r="F1256" i="1"/>
  <c r="G1256" i="1" s="1"/>
  <c r="I1256" i="1" s="1"/>
  <c r="E1257" i="1"/>
  <c r="F1257" i="1" s="1"/>
  <c r="G1257" i="1" s="1"/>
  <c r="I1257" i="1" s="1"/>
  <c r="E1258" i="1"/>
  <c r="F1258" i="1" s="1"/>
  <c r="G1258" i="1" s="1"/>
  <c r="J1258" i="1" s="1"/>
  <c r="E1259" i="1"/>
  <c r="F1259" i="1" s="1"/>
  <c r="G1259" i="1" s="1"/>
  <c r="I1259" i="1" s="1"/>
  <c r="E1260" i="1"/>
  <c r="F1260" i="1" s="1"/>
  <c r="G1260" i="1" s="1"/>
  <c r="I1260" i="1" s="1"/>
  <c r="E1261" i="1"/>
  <c r="F1261" i="1" s="1"/>
  <c r="G1261" i="1" s="1"/>
  <c r="I1261" i="1" s="1"/>
  <c r="E1262" i="1"/>
  <c r="F1262" i="1" s="1"/>
  <c r="G1262" i="1" s="1"/>
  <c r="I1262" i="1" s="1"/>
  <c r="E1263" i="1"/>
  <c r="F1263" i="1" s="1"/>
  <c r="G1263" i="1" s="1"/>
  <c r="E1264" i="1"/>
  <c r="F1264" i="1" s="1"/>
  <c r="G1264" i="1" s="1"/>
  <c r="I1264" i="1" s="1"/>
  <c r="E1265" i="1"/>
  <c r="F1265" i="1" s="1"/>
  <c r="G1265" i="1" s="1"/>
  <c r="I1265" i="1" s="1"/>
  <c r="E1266" i="1"/>
  <c r="F1266" i="1" s="1"/>
  <c r="G1266" i="1" s="1"/>
  <c r="I1266" i="1" s="1"/>
  <c r="E1267" i="1"/>
  <c r="F1267" i="1" s="1"/>
  <c r="G1267" i="1" s="1"/>
  <c r="J1267" i="1" s="1"/>
  <c r="E1268" i="1"/>
  <c r="F1268" i="1" s="1"/>
  <c r="G1268" i="1" s="1"/>
  <c r="J1268" i="1" s="1"/>
  <c r="E1269" i="1"/>
  <c r="F1269" i="1" s="1"/>
  <c r="G1269" i="1" s="1"/>
  <c r="I1269" i="1" s="1"/>
  <c r="E1270" i="1"/>
  <c r="F1270" i="1" s="1"/>
  <c r="G1270" i="1" s="1"/>
  <c r="I1270" i="1" s="1"/>
  <c r="E1271" i="1"/>
  <c r="F1271" i="1" s="1"/>
  <c r="G1271" i="1" s="1"/>
  <c r="I1271" i="1" s="1"/>
  <c r="E1272" i="1"/>
  <c r="F1272" i="1" s="1"/>
  <c r="G1272" i="1" s="1"/>
  <c r="I1272" i="1" s="1"/>
  <c r="E1273" i="1"/>
  <c r="F1273" i="1" s="1"/>
  <c r="G1273" i="1" s="1"/>
  <c r="I1273" i="1" s="1"/>
  <c r="E1274" i="1"/>
  <c r="F1274" i="1" s="1"/>
  <c r="G1274" i="1" s="1"/>
  <c r="E1275" i="1"/>
  <c r="F1275" i="1" s="1"/>
  <c r="G1275" i="1" s="1"/>
  <c r="I1275" i="1" s="1"/>
  <c r="E1276" i="1"/>
  <c r="F1276" i="1" s="1"/>
  <c r="G1276" i="1" s="1"/>
  <c r="I1276" i="1" s="1"/>
  <c r="E1277" i="1"/>
  <c r="F1277" i="1" s="1"/>
  <c r="G1277" i="1" s="1"/>
  <c r="E1278" i="1"/>
  <c r="F1278" i="1" s="1"/>
  <c r="G1278" i="1" s="1"/>
  <c r="O1278" i="1" s="1"/>
  <c r="E1279" i="1"/>
  <c r="F1279" i="1" s="1"/>
  <c r="G1279" i="1" s="1"/>
  <c r="O1279" i="1" s="1"/>
  <c r="E1280" i="1"/>
  <c r="F1280" i="1" s="1"/>
  <c r="G1280" i="1" s="1"/>
  <c r="I1280" i="1" s="1"/>
  <c r="E1282" i="1"/>
  <c r="F1282" i="1" s="1"/>
  <c r="G1282" i="1" s="1"/>
  <c r="I1282" i="1" s="1"/>
  <c r="E1283" i="1"/>
  <c r="F1283" i="1" s="1"/>
  <c r="G1283" i="1" s="1"/>
  <c r="I1283" i="1" s="1"/>
  <c r="E1284" i="1"/>
  <c r="F1284" i="1" s="1"/>
  <c r="G1284" i="1" s="1"/>
  <c r="I1284" i="1" s="1"/>
  <c r="E1285" i="1"/>
  <c r="F1285" i="1" s="1"/>
  <c r="G1285" i="1" s="1"/>
  <c r="I1285" i="1" s="1"/>
  <c r="E1286" i="1"/>
  <c r="F1286" i="1" s="1"/>
  <c r="G1286" i="1" s="1"/>
  <c r="I1286" i="1" s="1"/>
  <c r="E1287" i="1"/>
  <c r="F1287" i="1" s="1"/>
  <c r="G1287" i="1" s="1"/>
  <c r="I1287" i="1" s="1"/>
  <c r="E1288" i="1"/>
  <c r="F1288" i="1" s="1"/>
  <c r="G1288" i="1" s="1"/>
  <c r="E1289" i="1"/>
  <c r="F1289" i="1" s="1"/>
  <c r="G1289" i="1" s="1"/>
  <c r="J1289" i="1" s="1"/>
  <c r="E1290" i="1"/>
  <c r="F1290" i="1" s="1"/>
  <c r="G1290" i="1" s="1"/>
  <c r="J1290" i="1" s="1"/>
  <c r="E1291" i="1"/>
  <c r="F1291" i="1" s="1"/>
  <c r="G1291" i="1" s="1"/>
  <c r="I1291" i="1" s="1"/>
  <c r="E1292" i="1"/>
  <c r="F1292" i="1" s="1"/>
  <c r="G1292" i="1" s="1"/>
  <c r="O1292" i="1" s="1"/>
  <c r="E1293" i="1"/>
  <c r="F1293" i="1" s="1"/>
  <c r="G1293" i="1" s="1"/>
  <c r="O1293" i="1" s="1"/>
  <c r="E1294" i="1"/>
  <c r="F1294" i="1" s="1"/>
  <c r="G1294" i="1" s="1"/>
  <c r="O1294" i="1" s="1"/>
  <c r="E1295" i="1"/>
  <c r="F1295" i="1" s="1"/>
  <c r="G1295" i="1" s="1"/>
  <c r="J1295" i="1" s="1"/>
  <c r="E1296" i="1"/>
  <c r="F1296" i="1" s="1"/>
  <c r="G1296" i="1" s="1"/>
  <c r="I1296" i="1" s="1"/>
  <c r="E1297" i="1"/>
  <c r="F1297" i="1" s="1"/>
  <c r="G1297" i="1" s="1"/>
  <c r="I1297" i="1" s="1"/>
  <c r="E1298" i="1"/>
  <c r="F1298" i="1" s="1"/>
  <c r="G1298" i="1" s="1"/>
  <c r="I1298" i="1" s="1"/>
  <c r="E1299" i="1"/>
  <c r="F1299" i="1" s="1"/>
  <c r="G1299" i="1" s="1"/>
  <c r="I1299" i="1" s="1"/>
  <c r="E1300" i="1"/>
  <c r="F1300" i="1" s="1"/>
  <c r="G1300" i="1" s="1"/>
  <c r="I1300" i="1" s="1"/>
  <c r="E1301" i="1"/>
  <c r="F1301" i="1" s="1"/>
  <c r="G1301" i="1" s="1"/>
  <c r="I1301" i="1" s="1"/>
  <c r="E1302" i="1"/>
  <c r="F1302" i="1" s="1"/>
  <c r="G1302" i="1" s="1"/>
  <c r="I1302" i="1" s="1"/>
  <c r="E1303" i="1"/>
  <c r="F1303" i="1" s="1"/>
  <c r="G1303" i="1" s="1"/>
  <c r="I1303" i="1" s="1"/>
  <c r="E1304" i="1"/>
  <c r="F1304" i="1" s="1"/>
  <c r="G1304" i="1" s="1"/>
  <c r="I1304" i="1" s="1"/>
  <c r="E1305" i="1"/>
  <c r="F1305" i="1" s="1"/>
  <c r="G1305" i="1" s="1"/>
  <c r="I1305" i="1" s="1"/>
  <c r="E1306" i="1"/>
  <c r="F1306" i="1" s="1"/>
  <c r="G1306" i="1" s="1"/>
  <c r="E1307" i="1"/>
  <c r="F1307" i="1" s="1"/>
  <c r="G1307" i="1" s="1"/>
  <c r="E1308" i="1"/>
  <c r="F1308" i="1" s="1"/>
  <c r="G1308" i="1" s="1"/>
  <c r="J1308" i="1" s="1"/>
  <c r="E1309" i="1"/>
  <c r="F1309" i="1" s="1"/>
  <c r="G1309" i="1" s="1"/>
  <c r="J1309" i="1" s="1"/>
  <c r="E1310" i="1"/>
  <c r="F1310" i="1" s="1"/>
  <c r="G1310" i="1" s="1"/>
  <c r="J1310" i="1" s="1"/>
  <c r="E1311" i="1"/>
  <c r="F1311" i="1" s="1"/>
  <c r="G1311" i="1" s="1"/>
  <c r="I1311" i="1" s="1"/>
  <c r="E1312" i="1"/>
  <c r="F1312" i="1" s="1"/>
  <c r="G1312" i="1" s="1"/>
  <c r="E1313" i="1"/>
  <c r="F1313" i="1" s="1"/>
  <c r="G1313" i="1" s="1"/>
  <c r="E1314" i="1"/>
  <c r="F1314" i="1" s="1"/>
  <c r="G1314" i="1" s="1"/>
  <c r="E1315" i="1"/>
  <c r="F1315" i="1" s="1"/>
  <c r="G1315" i="1" s="1"/>
  <c r="J1315" i="1" s="1"/>
  <c r="E1316" i="1"/>
  <c r="F1316" i="1" s="1"/>
  <c r="G1316" i="1" s="1"/>
  <c r="J1316" i="1" s="1"/>
  <c r="E1318" i="1"/>
  <c r="F1318" i="1" s="1"/>
  <c r="G1318" i="1" s="1"/>
  <c r="E1319" i="1"/>
  <c r="F1319" i="1"/>
  <c r="G1319" i="1" s="1"/>
  <c r="J1319" i="1" s="1"/>
  <c r="E1242" i="1"/>
  <c r="F1242" i="1" s="1"/>
  <c r="E1244" i="1"/>
  <c r="F1244" i="1" s="1"/>
  <c r="E1281" i="1"/>
  <c r="F1281" i="1" s="1"/>
  <c r="E1317" i="1"/>
  <c r="F1317" i="1" s="1"/>
  <c r="R1346" i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E33" i="1"/>
  <c r="F33" i="1" s="1"/>
  <c r="G33" i="1" s="1"/>
  <c r="E34" i="1"/>
  <c r="F34" i="1" s="1"/>
  <c r="U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E87" i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F93" i="1" s="1"/>
  <c r="G93" i="1" s="1"/>
  <c r="E94" i="1"/>
  <c r="F94" i="1" s="1"/>
  <c r="G94" i="1" s="1"/>
  <c r="E95" i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R1342" i="1"/>
  <c r="R1322" i="1"/>
  <c r="R1321" i="1"/>
  <c r="R1319" i="1"/>
  <c r="R1316" i="1"/>
  <c r="R1311" i="1"/>
  <c r="R1305" i="1"/>
  <c r="R1304" i="1"/>
  <c r="R1303" i="1"/>
  <c r="R1302" i="1"/>
  <c r="R1301" i="1"/>
  <c r="R1300" i="1"/>
  <c r="R1299" i="1"/>
  <c r="R1298" i="1"/>
  <c r="R1297" i="1"/>
  <c r="R1296" i="1"/>
  <c r="R1294" i="1"/>
  <c r="R1293" i="1"/>
  <c r="R1291" i="1"/>
  <c r="R1287" i="1"/>
  <c r="R1286" i="1"/>
  <c r="R1285" i="1"/>
  <c r="R1284" i="1"/>
  <c r="R1283" i="1"/>
  <c r="R1282" i="1"/>
  <c r="R1280" i="1"/>
  <c r="R1278" i="1"/>
  <c r="R1276" i="1"/>
  <c r="R1275" i="1"/>
  <c r="R1273" i="1"/>
  <c r="R1272" i="1"/>
  <c r="R1271" i="1"/>
  <c r="R1270" i="1"/>
  <c r="R1269" i="1"/>
  <c r="R1266" i="1"/>
  <c r="R1265" i="1"/>
  <c r="R1264" i="1"/>
  <c r="R1262" i="1"/>
  <c r="R1261" i="1"/>
  <c r="R1260" i="1"/>
  <c r="R1259" i="1"/>
  <c r="R1257" i="1"/>
  <c r="R1256" i="1"/>
  <c r="R1255" i="1"/>
  <c r="R1254" i="1"/>
  <c r="R1252" i="1"/>
  <c r="R1251" i="1"/>
  <c r="R1250" i="1"/>
  <c r="R1249" i="1"/>
  <c r="R1248" i="1"/>
  <c r="R1247" i="1"/>
  <c r="R1246" i="1"/>
  <c r="R1245" i="1"/>
  <c r="R1243" i="1"/>
  <c r="R1241" i="1"/>
  <c r="R1240" i="1"/>
  <c r="R1239" i="1"/>
  <c r="R1238" i="1"/>
  <c r="R1236" i="1"/>
  <c r="R1235" i="1"/>
  <c r="R1234" i="1"/>
  <c r="R1233" i="1"/>
  <c r="R1232" i="1"/>
  <c r="R1231" i="1"/>
  <c r="R1230" i="1"/>
  <c r="R1229" i="1"/>
  <c r="R1228" i="1"/>
  <c r="R1227" i="1"/>
  <c r="R1225" i="1"/>
  <c r="R1224" i="1"/>
  <c r="R1223" i="1"/>
  <c r="R1222" i="1"/>
  <c r="R1221" i="1"/>
  <c r="R1220" i="1"/>
  <c r="R1219" i="1"/>
  <c r="R1218" i="1"/>
  <c r="R1217" i="1"/>
  <c r="R1216" i="1"/>
  <c r="R1214" i="1"/>
  <c r="R1213" i="1"/>
  <c r="R1203" i="1"/>
  <c r="R1187" i="1"/>
  <c r="R1185" i="1"/>
  <c r="R1184" i="1"/>
  <c r="R1150" i="1"/>
  <c r="R1149" i="1"/>
  <c r="R1148" i="1"/>
  <c r="R1146" i="1"/>
  <c r="I1146" i="1"/>
  <c r="R1145" i="1"/>
  <c r="R1144" i="1"/>
  <c r="R1143" i="1"/>
  <c r="R1142" i="1"/>
  <c r="R1141" i="1"/>
  <c r="R1140" i="1"/>
  <c r="R1139" i="1"/>
  <c r="R1138" i="1"/>
  <c r="R1137" i="1"/>
  <c r="R1134" i="1"/>
  <c r="R1133" i="1"/>
  <c r="R1132" i="1"/>
  <c r="R1122" i="1"/>
  <c r="O1122" i="1"/>
  <c r="R1121" i="1"/>
  <c r="R1114" i="1"/>
  <c r="R1113" i="1"/>
  <c r="R1111" i="1"/>
  <c r="R1103" i="1"/>
  <c r="R1069" i="1"/>
  <c r="R1055" i="1"/>
  <c r="R920" i="1"/>
  <c r="E920" i="1"/>
  <c r="F920" i="1" s="1"/>
  <c r="G920" i="1" s="1"/>
  <c r="I920" i="1" s="1"/>
  <c r="R812" i="1"/>
  <c r="E812" i="1"/>
  <c r="F812" i="1" s="1"/>
  <c r="U812" i="1" s="1"/>
  <c r="R756" i="1"/>
  <c r="E756" i="1"/>
  <c r="F756" i="1" s="1"/>
  <c r="G756" i="1" s="1"/>
  <c r="I756" i="1" s="1"/>
  <c r="R660" i="1"/>
  <c r="E660" i="1"/>
  <c r="F660" i="1" s="1"/>
  <c r="G660" i="1" s="1"/>
  <c r="I660" i="1" s="1"/>
  <c r="R656" i="1"/>
  <c r="E656" i="1"/>
  <c r="R651" i="1"/>
  <c r="E651" i="1"/>
  <c r="F651" i="1" s="1"/>
  <c r="G651" i="1" s="1"/>
  <c r="I651" i="1" s="1"/>
  <c r="R627" i="1"/>
  <c r="E627" i="1"/>
  <c r="F627" i="1" s="1"/>
  <c r="G627" i="1" s="1"/>
  <c r="I627" i="1" s="1"/>
  <c r="R617" i="1"/>
  <c r="E617" i="1"/>
  <c r="F617" i="1" s="1"/>
  <c r="G617" i="1" s="1"/>
  <c r="I617" i="1" s="1"/>
  <c r="R616" i="1"/>
  <c r="E616" i="1"/>
  <c r="R615" i="1"/>
  <c r="E615" i="1"/>
  <c r="F615" i="1" s="1"/>
  <c r="G615" i="1" s="1"/>
  <c r="I615" i="1" s="1"/>
  <c r="R614" i="1"/>
  <c r="E614" i="1"/>
  <c r="F614" i="1" s="1"/>
  <c r="G614" i="1" s="1"/>
  <c r="I614" i="1" s="1"/>
  <c r="R601" i="1"/>
  <c r="E601" i="1"/>
  <c r="F601" i="1" s="1"/>
  <c r="G601" i="1" s="1"/>
  <c r="J601" i="1" s="1"/>
  <c r="R600" i="1"/>
  <c r="E600" i="1"/>
  <c r="R585" i="1"/>
  <c r="E585" i="1"/>
  <c r="F585" i="1" s="1"/>
  <c r="G585" i="1" s="1"/>
  <c r="I585" i="1" s="1"/>
  <c r="R584" i="1"/>
  <c r="E584" i="1"/>
  <c r="F584" i="1" s="1"/>
  <c r="G584" i="1" s="1"/>
  <c r="I584" i="1" s="1"/>
  <c r="R583" i="1"/>
  <c r="E583" i="1"/>
  <c r="R582" i="1"/>
  <c r="E582" i="1"/>
  <c r="F582" i="1" s="1"/>
  <c r="G582" i="1" s="1"/>
  <c r="I582" i="1" s="1"/>
  <c r="R581" i="1"/>
  <c r="E581" i="1"/>
  <c r="F581" i="1" s="1"/>
  <c r="G581" i="1" s="1"/>
  <c r="I581" i="1" s="1"/>
  <c r="R580" i="1"/>
  <c r="E580" i="1"/>
  <c r="F580" i="1" s="1"/>
  <c r="G580" i="1" s="1"/>
  <c r="I580" i="1" s="1"/>
  <c r="R579" i="1"/>
  <c r="E579" i="1"/>
  <c r="R562" i="1"/>
  <c r="E562" i="1"/>
  <c r="F562" i="1" s="1"/>
  <c r="G562" i="1" s="1"/>
  <c r="O562" i="1" s="1"/>
  <c r="R554" i="1"/>
  <c r="E554" i="1"/>
  <c r="F554" i="1" s="1"/>
  <c r="G554" i="1" s="1"/>
  <c r="O554" i="1" s="1"/>
  <c r="R553" i="1"/>
  <c r="E553" i="1"/>
  <c r="F553" i="1" s="1"/>
  <c r="G553" i="1" s="1"/>
  <c r="O553" i="1" s="1"/>
  <c r="R495" i="1"/>
  <c r="E495" i="1"/>
  <c r="F495" i="1" s="1"/>
  <c r="G495" i="1" s="1"/>
  <c r="O495" i="1" s="1"/>
  <c r="R456" i="1"/>
  <c r="E456" i="1"/>
  <c r="F456" i="1" s="1"/>
  <c r="G456" i="1"/>
  <c r="O456" i="1" s="1"/>
  <c r="R413" i="1"/>
  <c r="E413" i="1"/>
  <c r="F413" i="1" s="1"/>
  <c r="U413" i="1" s="1"/>
  <c r="R344" i="1"/>
  <c r="E344" i="1"/>
  <c r="R333" i="1"/>
  <c r="E333" i="1"/>
  <c r="F333" i="1" s="1"/>
  <c r="G333" i="1" s="1"/>
  <c r="O333" i="1" s="1"/>
  <c r="R331" i="1"/>
  <c r="E331" i="1"/>
  <c r="F331" i="1" s="1"/>
  <c r="G331" i="1" s="1"/>
  <c r="R330" i="1"/>
  <c r="E330" i="1"/>
  <c r="F330" i="1" s="1"/>
  <c r="G330" i="1" s="1"/>
  <c r="R329" i="1"/>
  <c r="E329" i="1"/>
  <c r="F329" i="1" s="1"/>
  <c r="G329" i="1" s="1"/>
  <c r="R328" i="1"/>
  <c r="E328" i="1"/>
  <c r="F328" i="1" s="1"/>
  <c r="G328" i="1" s="1"/>
  <c r="R327" i="1"/>
  <c r="E327" i="1"/>
  <c r="F327" i="1" s="1"/>
  <c r="G327" i="1" s="1"/>
  <c r="R326" i="1"/>
  <c r="E326" i="1"/>
  <c r="F326" i="1" s="1"/>
  <c r="G326" i="1" s="1"/>
  <c r="R325" i="1"/>
  <c r="E325" i="1"/>
  <c r="F325" i="1" s="1"/>
  <c r="G325" i="1" s="1"/>
  <c r="R324" i="1"/>
  <c r="E324" i="1"/>
  <c r="F324" i="1" s="1"/>
  <c r="G324" i="1"/>
  <c r="R323" i="1"/>
  <c r="E323" i="1"/>
  <c r="F323" i="1" s="1"/>
  <c r="G323" i="1" s="1"/>
  <c r="R322" i="1"/>
  <c r="E322" i="1"/>
  <c r="F322" i="1" s="1"/>
  <c r="G322" i="1" s="1"/>
  <c r="R321" i="1"/>
  <c r="E321" i="1"/>
  <c r="F321" i="1" s="1"/>
  <c r="G321" i="1" s="1"/>
  <c r="R320" i="1"/>
  <c r="E320" i="1"/>
  <c r="F320" i="1" s="1"/>
  <c r="G320" i="1" s="1"/>
  <c r="R319" i="1"/>
  <c r="E319" i="1"/>
  <c r="F319" i="1" s="1"/>
  <c r="G319" i="1" s="1"/>
  <c r="R318" i="1"/>
  <c r="E318" i="1"/>
  <c r="F318" i="1" s="1"/>
  <c r="G318" i="1" s="1"/>
  <c r="R317" i="1"/>
  <c r="E317" i="1"/>
  <c r="F317" i="1" s="1"/>
  <c r="G317" i="1" s="1"/>
  <c r="R316" i="1"/>
  <c r="E316" i="1"/>
  <c r="R315" i="1"/>
  <c r="E315" i="1"/>
  <c r="F315" i="1" s="1"/>
  <c r="G315" i="1" s="1"/>
  <c r="R313" i="1"/>
  <c r="E313" i="1"/>
  <c r="F313" i="1" s="1"/>
  <c r="G313" i="1" s="1"/>
  <c r="R312" i="1"/>
  <c r="E312" i="1"/>
  <c r="F312" i="1" s="1"/>
  <c r="G312" i="1" s="1"/>
  <c r="R311" i="1"/>
  <c r="E311" i="1"/>
  <c r="F311" i="1" s="1"/>
  <c r="G311" i="1" s="1"/>
  <c r="R310" i="1"/>
  <c r="E310" i="1"/>
  <c r="F310" i="1" s="1"/>
  <c r="G310" i="1" s="1"/>
  <c r="R309" i="1"/>
  <c r="E309" i="1"/>
  <c r="F309" i="1" s="1"/>
  <c r="G309" i="1" s="1"/>
  <c r="R308" i="1"/>
  <c r="E308" i="1"/>
  <c r="R307" i="1"/>
  <c r="E307" i="1"/>
  <c r="F307" i="1" s="1"/>
  <c r="G307" i="1" s="1"/>
  <c r="R306" i="1"/>
  <c r="E306" i="1"/>
  <c r="F306" i="1" s="1"/>
  <c r="G306" i="1" s="1"/>
  <c r="R305" i="1"/>
  <c r="E305" i="1"/>
  <c r="F305" i="1" s="1"/>
  <c r="G305" i="1" s="1"/>
  <c r="R304" i="1"/>
  <c r="E304" i="1"/>
  <c r="F304" i="1" s="1"/>
  <c r="G304" i="1" s="1"/>
  <c r="R303" i="1"/>
  <c r="E303" i="1"/>
  <c r="F303" i="1" s="1"/>
  <c r="G303" i="1" s="1"/>
  <c r="R302" i="1"/>
  <c r="E302" i="1"/>
  <c r="F302" i="1" s="1"/>
  <c r="G302" i="1" s="1"/>
  <c r="R301" i="1"/>
  <c r="E301" i="1"/>
  <c r="R300" i="1"/>
  <c r="E300" i="1"/>
  <c r="F300" i="1" s="1"/>
  <c r="G300" i="1" s="1"/>
  <c r="R299" i="1"/>
  <c r="E299" i="1"/>
  <c r="F299" i="1" s="1"/>
  <c r="G299" i="1" s="1"/>
  <c r="R298" i="1"/>
  <c r="E298" i="1"/>
  <c r="F298" i="1" s="1"/>
  <c r="G298" i="1" s="1"/>
  <c r="R297" i="1"/>
  <c r="E297" i="1"/>
  <c r="R296" i="1"/>
  <c r="E296" i="1"/>
  <c r="F296" i="1" s="1"/>
  <c r="G296" i="1" s="1"/>
  <c r="R295" i="1"/>
  <c r="E295" i="1"/>
  <c r="F295" i="1" s="1"/>
  <c r="G295" i="1" s="1"/>
  <c r="R294" i="1"/>
  <c r="E294" i="1"/>
  <c r="F294" i="1" s="1"/>
  <c r="G294" i="1" s="1"/>
  <c r="R293" i="1"/>
  <c r="E293" i="1"/>
  <c r="R292" i="1"/>
  <c r="E292" i="1"/>
  <c r="F292" i="1" s="1"/>
  <c r="G292" i="1" s="1"/>
  <c r="R291" i="1"/>
  <c r="E291" i="1"/>
  <c r="F291" i="1" s="1"/>
  <c r="G291" i="1" s="1"/>
  <c r="R290" i="1"/>
  <c r="E290" i="1"/>
  <c r="F290" i="1" s="1"/>
  <c r="G290" i="1" s="1"/>
  <c r="R289" i="1"/>
  <c r="E289" i="1"/>
  <c r="F289" i="1" s="1"/>
  <c r="G289" i="1" s="1"/>
  <c r="R288" i="1"/>
  <c r="E288" i="1"/>
  <c r="F288" i="1" s="1"/>
  <c r="G288" i="1" s="1"/>
  <c r="R287" i="1"/>
  <c r="E287" i="1"/>
  <c r="F287" i="1"/>
  <c r="G287" i="1" s="1"/>
  <c r="R286" i="1"/>
  <c r="E286" i="1"/>
  <c r="F286" i="1" s="1"/>
  <c r="G286" i="1" s="1"/>
  <c r="R285" i="1"/>
  <c r="E285" i="1"/>
  <c r="F285" i="1" s="1"/>
  <c r="G285" i="1" s="1"/>
  <c r="R284" i="1"/>
  <c r="E284" i="1"/>
  <c r="F284" i="1" s="1"/>
  <c r="G284" i="1" s="1"/>
  <c r="R283" i="1"/>
  <c r="E283" i="1"/>
  <c r="R282" i="1"/>
  <c r="E282" i="1"/>
  <c r="F282" i="1" s="1"/>
  <c r="G282" i="1" s="1"/>
  <c r="R281" i="1"/>
  <c r="E281" i="1"/>
  <c r="R280" i="1"/>
  <c r="E280" i="1"/>
  <c r="F280" i="1" s="1"/>
  <c r="G280" i="1" s="1"/>
  <c r="R279" i="1"/>
  <c r="E279" i="1"/>
  <c r="R278" i="1"/>
  <c r="E278" i="1"/>
  <c r="F278" i="1" s="1"/>
  <c r="G278" i="1" s="1"/>
  <c r="R277" i="1"/>
  <c r="E277" i="1"/>
  <c r="F277" i="1" s="1"/>
  <c r="G277" i="1" s="1"/>
  <c r="R276" i="1"/>
  <c r="E276" i="1"/>
  <c r="F276" i="1" s="1"/>
  <c r="G276" i="1" s="1"/>
  <c r="R275" i="1"/>
  <c r="E275" i="1"/>
  <c r="F275" i="1" s="1"/>
  <c r="G275" i="1" s="1"/>
  <c r="R274" i="1"/>
  <c r="E274" i="1"/>
  <c r="F274" i="1" s="1"/>
  <c r="G274" i="1" s="1"/>
  <c r="R273" i="1"/>
  <c r="E273" i="1"/>
  <c r="F273" i="1" s="1"/>
  <c r="G273" i="1" s="1"/>
  <c r="R272" i="1"/>
  <c r="E272" i="1"/>
  <c r="F272" i="1" s="1"/>
  <c r="G272" i="1" s="1"/>
  <c r="R271" i="1"/>
  <c r="E271" i="1"/>
  <c r="R270" i="1"/>
  <c r="E270" i="1"/>
  <c r="F270" i="1" s="1"/>
  <c r="G270" i="1" s="1"/>
  <c r="R269" i="1"/>
  <c r="E269" i="1"/>
  <c r="F269" i="1" s="1"/>
  <c r="G269" i="1" s="1"/>
  <c r="R268" i="1"/>
  <c r="E268" i="1"/>
  <c r="F268" i="1"/>
  <c r="G268" i="1" s="1"/>
  <c r="R267" i="1"/>
  <c r="E267" i="1"/>
  <c r="F267" i="1" s="1"/>
  <c r="G267" i="1" s="1"/>
  <c r="R266" i="1"/>
  <c r="E266" i="1"/>
  <c r="F266" i="1" s="1"/>
  <c r="G266" i="1" s="1"/>
  <c r="R265" i="1"/>
  <c r="E265" i="1"/>
  <c r="F265" i="1" s="1"/>
  <c r="G265" i="1" s="1"/>
  <c r="R264" i="1"/>
  <c r="E264" i="1"/>
  <c r="F264" i="1" s="1"/>
  <c r="G264" i="1" s="1"/>
  <c r="R263" i="1"/>
  <c r="E263" i="1"/>
  <c r="F263" i="1" s="1"/>
  <c r="G263" i="1" s="1"/>
  <c r="R262" i="1"/>
  <c r="E262" i="1"/>
  <c r="F262" i="1" s="1"/>
  <c r="G262" i="1" s="1"/>
  <c r="R261" i="1"/>
  <c r="E261" i="1"/>
  <c r="F261" i="1"/>
  <c r="G261" i="1" s="1"/>
  <c r="R260" i="1"/>
  <c r="E260" i="1"/>
  <c r="F260" i="1" s="1"/>
  <c r="G260" i="1" s="1"/>
  <c r="R259" i="1"/>
  <c r="E259" i="1"/>
  <c r="F259" i="1" s="1"/>
  <c r="G259" i="1" s="1"/>
  <c r="R258" i="1"/>
  <c r="E258" i="1"/>
  <c r="R257" i="1"/>
  <c r="E257" i="1"/>
  <c r="F257" i="1" s="1"/>
  <c r="G257" i="1" s="1"/>
  <c r="R256" i="1"/>
  <c r="E256" i="1"/>
  <c r="F256" i="1" s="1"/>
  <c r="G256" i="1" s="1"/>
  <c r="R255" i="1"/>
  <c r="E255" i="1"/>
  <c r="F255" i="1" s="1"/>
  <c r="G255" i="1" s="1"/>
  <c r="R254" i="1"/>
  <c r="E254" i="1"/>
  <c r="F254" i="1" s="1"/>
  <c r="G254" i="1" s="1"/>
  <c r="R253" i="1"/>
  <c r="E253" i="1"/>
  <c r="F253" i="1"/>
  <c r="G253" i="1" s="1"/>
  <c r="R252" i="1"/>
  <c r="E252" i="1"/>
  <c r="F252" i="1" s="1"/>
  <c r="G252" i="1" s="1"/>
  <c r="R251" i="1"/>
  <c r="E251" i="1"/>
  <c r="F251" i="1" s="1"/>
  <c r="G251" i="1" s="1"/>
  <c r="R250" i="1"/>
  <c r="E250" i="1"/>
  <c r="F250" i="1" s="1"/>
  <c r="G250" i="1" s="1"/>
  <c r="R249" i="1"/>
  <c r="E249" i="1"/>
  <c r="F249" i="1" s="1"/>
  <c r="G249" i="1" s="1"/>
  <c r="R248" i="1"/>
  <c r="E248" i="1"/>
  <c r="R247" i="1"/>
  <c r="E247" i="1"/>
  <c r="F247" i="1" s="1"/>
  <c r="G247" i="1" s="1"/>
  <c r="R246" i="1"/>
  <c r="E246" i="1"/>
  <c r="F246" i="1" s="1"/>
  <c r="G246" i="1" s="1"/>
  <c r="R245" i="1"/>
  <c r="E245" i="1"/>
  <c r="F245" i="1" s="1"/>
  <c r="G245" i="1" s="1"/>
  <c r="R244" i="1"/>
  <c r="E244" i="1"/>
  <c r="F244" i="1" s="1"/>
  <c r="G244" i="1"/>
  <c r="R243" i="1"/>
  <c r="E243" i="1"/>
  <c r="F243" i="1" s="1"/>
  <c r="G243" i="1" s="1"/>
  <c r="R242" i="1"/>
  <c r="E242" i="1"/>
  <c r="F242" i="1" s="1"/>
  <c r="G242" i="1" s="1"/>
  <c r="R241" i="1"/>
  <c r="E241" i="1"/>
  <c r="F241" i="1" s="1"/>
  <c r="G241" i="1" s="1"/>
  <c r="R240" i="1"/>
  <c r="E240" i="1"/>
  <c r="F240" i="1" s="1"/>
  <c r="G240" i="1" s="1"/>
  <c r="R239" i="1"/>
  <c r="E239" i="1"/>
  <c r="F239" i="1"/>
  <c r="G239" i="1" s="1"/>
  <c r="R238" i="1"/>
  <c r="E238" i="1"/>
  <c r="R237" i="1"/>
  <c r="E237" i="1"/>
  <c r="F237" i="1" s="1"/>
  <c r="G237" i="1" s="1"/>
  <c r="R236" i="1"/>
  <c r="E236" i="1"/>
  <c r="R235" i="1"/>
  <c r="E235" i="1"/>
  <c r="F235" i="1" s="1"/>
  <c r="G235" i="1" s="1"/>
  <c r="R234" i="1"/>
  <c r="E234" i="1"/>
  <c r="R233" i="1"/>
  <c r="E233" i="1"/>
  <c r="F233" i="1" s="1"/>
  <c r="G233" i="1" s="1"/>
  <c r="R232" i="1"/>
  <c r="E232" i="1"/>
  <c r="F232" i="1" s="1"/>
  <c r="G232" i="1" s="1"/>
  <c r="R231" i="1"/>
  <c r="E231" i="1"/>
  <c r="F231" i="1"/>
  <c r="G231" i="1" s="1"/>
  <c r="R230" i="1"/>
  <c r="E230" i="1"/>
  <c r="F230" i="1" s="1"/>
  <c r="G230" i="1" s="1"/>
  <c r="R229" i="1"/>
  <c r="E229" i="1"/>
  <c r="F229" i="1" s="1"/>
  <c r="G229" i="1" s="1"/>
  <c r="R228" i="1"/>
  <c r="E228" i="1"/>
  <c r="F228" i="1" s="1"/>
  <c r="G228" i="1" s="1"/>
  <c r="R227" i="1"/>
  <c r="E227" i="1"/>
  <c r="F227" i="1" s="1"/>
  <c r="G227" i="1" s="1"/>
  <c r="R225" i="1"/>
  <c r="E225" i="1"/>
  <c r="R224" i="1"/>
  <c r="E224" i="1"/>
  <c r="F224" i="1" s="1"/>
  <c r="G224" i="1" s="1"/>
  <c r="R223" i="1"/>
  <c r="E223" i="1"/>
  <c r="F223" i="1" s="1"/>
  <c r="G223" i="1" s="1"/>
  <c r="R222" i="1"/>
  <c r="E222" i="1"/>
  <c r="F222" i="1" s="1"/>
  <c r="G222" i="1" s="1"/>
  <c r="R221" i="1"/>
  <c r="E221" i="1"/>
  <c r="F221" i="1" s="1"/>
  <c r="G221" i="1" s="1"/>
  <c r="R220" i="1"/>
  <c r="E220" i="1"/>
  <c r="F220" i="1" s="1"/>
  <c r="G220" i="1" s="1"/>
  <c r="R219" i="1"/>
  <c r="E219" i="1"/>
  <c r="R218" i="1"/>
  <c r="E218" i="1"/>
  <c r="F218" i="1" s="1"/>
  <c r="G218" i="1" s="1"/>
  <c r="R217" i="1"/>
  <c r="E217" i="1"/>
  <c r="F217" i="1" s="1"/>
  <c r="G217" i="1" s="1"/>
  <c r="R216" i="1"/>
  <c r="E216" i="1"/>
  <c r="F216" i="1" s="1"/>
  <c r="G216" i="1" s="1"/>
  <c r="R215" i="1"/>
  <c r="E215" i="1"/>
  <c r="R214" i="1"/>
  <c r="E214" i="1"/>
  <c r="F214" i="1" s="1"/>
  <c r="G214" i="1" s="1"/>
  <c r="R213" i="1"/>
  <c r="E213" i="1"/>
  <c r="F213" i="1" s="1"/>
  <c r="G213" i="1" s="1"/>
  <c r="R212" i="1"/>
  <c r="E212" i="1"/>
  <c r="F212" i="1" s="1"/>
  <c r="G212" i="1" s="1"/>
  <c r="R211" i="1"/>
  <c r="E211" i="1"/>
  <c r="F211" i="1" s="1"/>
  <c r="G211" i="1" s="1"/>
  <c r="R210" i="1"/>
  <c r="E210" i="1"/>
  <c r="F210" i="1" s="1"/>
  <c r="G210" i="1" s="1"/>
  <c r="R209" i="1"/>
  <c r="E209" i="1"/>
  <c r="F209" i="1" s="1"/>
  <c r="G209" i="1" s="1"/>
  <c r="R208" i="1"/>
  <c r="E208" i="1"/>
  <c r="F208" i="1" s="1"/>
  <c r="G208" i="1" s="1"/>
  <c r="R207" i="1"/>
  <c r="E207" i="1"/>
  <c r="F207" i="1" s="1"/>
  <c r="G207" i="1" s="1"/>
  <c r="R206" i="1"/>
  <c r="E206" i="1"/>
  <c r="F206" i="1" s="1"/>
  <c r="G206" i="1" s="1"/>
  <c r="R204" i="1"/>
  <c r="E204" i="1"/>
  <c r="R203" i="1"/>
  <c r="E203" i="1"/>
  <c r="F203" i="1" s="1"/>
  <c r="G203" i="1" s="1"/>
  <c r="R202" i="1"/>
  <c r="E202" i="1"/>
  <c r="F202" i="1" s="1"/>
  <c r="G202" i="1" s="1"/>
  <c r="R201" i="1"/>
  <c r="E201" i="1"/>
  <c r="F201" i="1" s="1"/>
  <c r="G201" i="1" s="1"/>
  <c r="R200" i="1"/>
  <c r="E200" i="1"/>
  <c r="F200" i="1" s="1"/>
  <c r="G200" i="1" s="1"/>
  <c r="R199" i="1"/>
  <c r="E199" i="1"/>
  <c r="F199" i="1" s="1"/>
  <c r="G199" i="1" s="1"/>
  <c r="R198" i="1"/>
  <c r="E198" i="1"/>
  <c r="F198" i="1" s="1"/>
  <c r="G198" i="1" s="1"/>
  <c r="R197" i="1"/>
  <c r="E197" i="1"/>
  <c r="R196" i="1"/>
  <c r="E196" i="1"/>
  <c r="F196" i="1" s="1"/>
  <c r="G196" i="1" s="1"/>
  <c r="R195" i="1"/>
  <c r="E195" i="1"/>
  <c r="F195" i="1" s="1"/>
  <c r="G195" i="1" s="1"/>
  <c r="R194" i="1"/>
  <c r="E194" i="1"/>
  <c r="F194" i="1" s="1"/>
  <c r="G194" i="1" s="1"/>
  <c r="R193" i="1"/>
  <c r="E193" i="1"/>
  <c r="F193" i="1" s="1"/>
  <c r="G193" i="1" s="1"/>
  <c r="R192" i="1"/>
  <c r="E192" i="1"/>
  <c r="F192" i="1" s="1"/>
  <c r="G192" i="1" s="1"/>
  <c r="R191" i="1"/>
  <c r="E191" i="1"/>
  <c r="F191" i="1" s="1"/>
  <c r="G191" i="1" s="1"/>
  <c r="R190" i="1"/>
  <c r="E190" i="1"/>
  <c r="R189" i="1"/>
  <c r="E189" i="1"/>
  <c r="F189" i="1" s="1"/>
  <c r="G189" i="1" s="1"/>
  <c r="R188" i="1"/>
  <c r="E188" i="1"/>
  <c r="F188" i="1" s="1"/>
  <c r="G188" i="1" s="1"/>
  <c r="R187" i="1"/>
  <c r="E187" i="1"/>
  <c r="F187" i="1" s="1"/>
  <c r="G187" i="1" s="1"/>
  <c r="R186" i="1"/>
  <c r="E186" i="1"/>
  <c r="F186" i="1" s="1"/>
  <c r="G186" i="1" s="1"/>
  <c r="R185" i="1"/>
  <c r="E185" i="1"/>
  <c r="F185" i="1" s="1"/>
  <c r="G185" i="1" s="1"/>
  <c r="R184" i="1"/>
  <c r="E184" i="1"/>
  <c r="F184" i="1" s="1"/>
  <c r="G184" i="1" s="1"/>
  <c r="R183" i="1"/>
  <c r="E183" i="1"/>
  <c r="R182" i="1"/>
  <c r="E182" i="1"/>
  <c r="F182" i="1" s="1"/>
  <c r="G182" i="1" s="1"/>
  <c r="R181" i="1"/>
  <c r="E181" i="1"/>
  <c r="F181" i="1"/>
  <c r="G181" i="1" s="1"/>
  <c r="R180" i="1"/>
  <c r="E180" i="1"/>
  <c r="R179" i="1"/>
  <c r="E179" i="1"/>
  <c r="F179" i="1" s="1"/>
  <c r="G179" i="1" s="1"/>
  <c r="R178" i="1"/>
  <c r="E178" i="1"/>
  <c r="F178" i="1" s="1"/>
  <c r="G178" i="1" s="1"/>
  <c r="R177" i="1"/>
  <c r="E177" i="1"/>
  <c r="F177" i="1" s="1"/>
  <c r="G177" i="1" s="1"/>
  <c r="R176" i="1"/>
  <c r="E176" i="1"/>
  <c r="R175" i="1"/>
  <c r="E175" i="1"/>
  <c r="F175" i="1" s="1"/>
  <c r="G175" i="1" s="1"/>
  <c r="R174" i="1"/>
  <c r="E174" i="1"/>
  <c r="F174" i="1"/>
  <c r="G174" i="1" s="1"/>
  <c r="R173" i="1"/>
  <c r="E173" i="1"/>
  <c r="F173" i="1" s="1"/>
  <c r="G173" i="1" s="1"/>
  <c r="R172" i="1"/>
  <c r="E172" i="1"/>
  <c r="F172" i="1" s="1"/>
  <c r="G172" i="1" s="1"/>
  <c r="R171" i="1"/>
  <c r="E171" i="1"/>
  <c r="F171" i="1" s="1"/>
  <c r="G171" i="1" s="1"/>
  <c r="R170" i="1"/>
  <c r="E170" i="1"/>
  <c r="R169" i="1"/>
  <c r="E169" i="1"/>
  <c r="F169" i="1" s="1"/>
  <c r="G169" i="1" s="1"/>
  <c r="R168" i="1"/>
  <c r="E168" i="1"/>
  <c r="F168" i="1" s="1"/>
  <c r="G168" i="1" s="1"/>
  <c r="R167" i="1"/>
  <c r="E167" i="1"/>
  <c r="F167" i="1" s="1"/>
  <c r="G167" i="1" s="1"/>
  <c r="R166" i="1"/>
  <c r="E166" i="1"/>
  <c r="F166" i="1" s="1"/>
  <c r="G166" i="1" s="1"/>
  <c r="R165" i="1"/>
  <c r="E165" i="1"/>
  <c r="F165" i="1" s="1"/>
  <c r="G165" i="1" s="1"/>
  <c r="R164" i="1"/>
  <c r="E164" i="1"/>
  <c r="F164" i="1" s="1"/>
  <c r="G164" i="1" s="1"/>
  <c r="R163" i="1"/>
  <c r="E163" i="1"/>
  <c r="F163" i="1" s="1"/>
  <c r="G163" i="1" s="1"/>
  <c r="R162" i="1"/>
  <c r="E162" i="1"/>
  <c r="F162" i="1" s="1"/>
  <c r="G162" i="1" s="1"/>
  <c r="R161" i="1"/>
  <c r="E161" i="1"/>
  <c r="F161" i="1"/>
  <c r="G161" i="1" s="1"/>
  <c r="R160" i="1"/>
  <c r="E160" i="1"/>
  <c r="F160" i="1" s="1"/>
  <c r="G160" i="1" s="1"/>
  <c r="R159" i="1"/>
  <c r="E159" i="1"/>
  <c r="F159" i="1" s="1"/>
  <c r="G159" i="1" s="1"/>
  <c r="R158" i="1"/>
  <c r="E158" i="1"/>
  <c r="R157" i="1"/>
  <c r="E157" i="1"/>
  <c r="R156" i="1"/>
  <c r="E156" i="1"/>
  <c r="F156" i="1" s="1"/>
  <c r="G156" i="1" s="1"/>
  <c r="R155" i="1"/>
  <c r="E155" i="1"/>
  <c r="F155" i="1" s="1"/>
  <c r="G155" i="1" s="1"/>
  <c r="R154" i="1"/>
  <c r="E154" i="1"/>
  <c r="F154" i="1" s="1"/>
  <c r="G154" i="1" s="1"/>
  <c r="R153" i="1"/>
  <c r="E153" i="1"/>
  <c r="F153" i="1" s="1"/>
  <c r="G153" i="1" s="1"/>
  <c r="R152" i="1"/>
  <c r="E152" i="1"/>
  <c r="F152" i="1" s="1"/>
  <c r="G152" i="1" s="1"/>
  <c r="R151" i="1"/>
  <c r="E151" i="1"/>
  <c r="R150" i="1"/>
  <c r="E150" i="1"/>
  <c r="R149" i="1"/>
  <c r="E149" i="1"/>
  <c r="F149" i="1" s="1"/>
  <c r="G149" i="1" s="1"/>
  <c r="R148" i="1"/>
  <c r="E148" i="1"/>
  <c r="F148" i="1" s="1"/>
  <c r="G148" i="1" s="1"/>
  <c r="R147" i="1"/>
  <c r="E147" i="1"/>
  <c r="F147" i="1" s="1"/>
  <c r="G147" i="1" s="1"/>
  <c r="R146" i="1"/>
  <c r="E146" i="1"/>
  <c r="F146" i="1" s="1"/>
  <c r="G146" i="1" s="1"/>
  <c r="R145" i="1"/>
  <c r="E145" i="1"/>
  <c r="F145" i="1" s="1"/>
  <c r="G145" i="1" s="1"/>
  <c r="R144" i="1"/>
  <c r="E144" i="1"/>
  <c r="F144" i="1" s="1"/>
  <c r="G144" i="1" s="1"/>
  <c r="R143" i="1"/>
  <c r="E143" i="1"/>
  <c r="F143" i="1" s="1"/>
  <c r="G143" i="1" s="1"/>
  <c r="R142" i="1"/>
  <c r="E142" i="1"/>
  <c r="F142" i="1" s="1"/>
  <c r="G142" i="1" s="1"/>
  <c r="R141" i="1"/>
  <c r="E141" i="1"/>
  <c r="R140" i="1"/>
  <c r="E140" i="1"/>
  <c r="R139" i="1"/>
  <c r="E139" i="1"/>
  <c r="F139" i="1" s="1"/>
  <c r="G139" i="1" s="1"/>
  <c r="R138" i="1"/>
  <c r="E138" i="1"/>
  <c r="F138" i="1" s="1"/>
  <c r="G138" i="1" s="1"/>
  <c r="R137" i="1"/>
  <c r="E137" i="1"/>
  <c r="R136" i="1"/>
  <c r="E136" i="1"/>
  <c r="F136" i="1" s="1"/>
  <c r="G136" i="1" s="1"/>
  <c r="R135" i="1"/>
  <c r="E135" i="1"/>
  <c r="F135" i="1" s="1"/>
  <c r="G135" i="1" s="1"/>
  <c r="R134" i="1"/>
  <c r="E134" i="1"/>
  <c r="F134" i="1" s="1"/>
  <c r="G134" i="1" s="1"/>
  <c r="R133" i="1"/>
  <c r="E133" i="1"/>
  <c r="F133" i="1" s="1"/>
  <c r="G133" i="1" s="1"/>
  <c r="R132" i="1"/>
  <c r="E132" i="1"/>
  <c r="F132" i="1" s="1"/>
  <c r="G132" i="1" s="1"/>
  <c r="R131" i="1"/>
  <c r="E131" i="1"/>
  <c r="R130" i="1"/>
  <c r="E130" i="1"/>
  <c r="R129" i="1"/>
  <c r="E129" i="1"/>
  <c r="F129" i="1" s="1"/>
  <c r="G129" i="1" s="1"/>
  <c r="R128" i="1"/>
  <c r="E128" i="1"/>
  <c r="F128" i="1" s="1"/>
  <c r="G128" i="1" s="1"/>
  <c r="R127" i="1"/>
  <c r="E127" i="1"/>
  <c r="F127" i="1" s="1"/>
  <c r="G127" i="1" s="1"/>
  <c r="R126" i="1"/>
  <c r="E126" i="1"/>
  <c r="R125" i="1"/>
  <c r="E125" i="1"/>
  <c r="F125" i="1" s="1"/>
  <c r="G125" i="1" s="1"/>
  <c r="R124" i="1"/>
  <c r="E124" i="1"/>
  <c r="F124" i="1" s="1"/>
  <c r="G124" i="1" s="1"/>
  <c r="R123" i="1"/>
  <c r="E123" i="1"/>
  <c r="F123" i="1"/>
  <c r="G123" i="1" s="1"/>
  <c r="R122" i="1"/>
  <c r="E122" i="1"/>
  <c r="F122" i="1" s="1"/>
  <c r="G122" i="1" s="1"/>
  <c r="R121" i="1"/>
  <c r="E121" i="1"/>
  <c r="F121" i="1" s="1"/>
  <c r="G121" i="1" s="1"/>
  <c r="R120" i="1"/>
  <c r="E120" i="1"/>
  <c r="F120" i="1" s="1"/>
  <c r="G120" i="1" s="1"/>
  <c r="R119" i="1"/>
  <c r="E119" i="1"/>
  <c r="F119" i="1" s="1"/>
  <c r="G119" i="1" s="1"/>
  <c r="R118" i="1"/>
  <c r="E118" i="1"/>
  <c r="F118" i="1" s="1"/>
  <c r="G118" i="1" s="1"/>
  <c r="R117" i="1"/>
  <c r="E117" i="1"/>
  <c r="F117" i="1" s="1"/>
  <c r="G117" i="1" s="1"/>
  <c r="R116" i="1"/>
  <c r="E116" i="1"/>
  <c r="F116" i="1"/>
  <c r="G116" i="1" s="1"/>
  <c r="R115" i="1"/>
  <c r="E115" i="1"/>
  <c r="F115" i="1" s="1"/>
  <c r="G115" i="1" s="1"/>
  <c r="R114" i="1"/>
  <c r="E114" i="1"/>
  <c r="F114" i="1" s="1"/>
  <c r="G114" i="1" s="1"/>
  <c r="R113" i="1"/>
  <c r="E113" i="1"/>
  <c r="R112" i="1"/>
  <c r="E112" i="1"/>
  <c r="R111" i="1"/>
  <c r="E111" i="1"/>
  <c r="R110" i="1"/>
  <c r="E110" i="1"/>
  <c r="F110" i="1" s="1"/>
  <c r="G110" i="1" s="1"/>
  <c r="R109" i="1"/>
  <c r="E109" i="1"/>
  <c r="F109" i="1" s="1"/>
  <c r="G109" i="1" s="1"/>
  <c r="R108" i="1"/>
  <c r="E108" i="1"/>
  <c r="R107" i="1"/>
  <c r="E107" i="1"/>
  <c r="F107" i="1" s="1"/>
  <c r="G107" i="1" s="1"/>
  <c r="R106" i="1"/>
  <c r="E106" i="1"/>
  <c r="F106" i="1" s="1"/>
  <c r="G106" i="1" s="1"/>
  <c r="R105" i="1"/>
  <c r="E105" i="1"/>
  <c r="F105" i="1" s="1"/>
  <c r="G105" i="1" s="1"/>
  <c r="R104" i="1"/>
  <c r="E104" i="1"/>
  <c r="F104" i="1" s="1"/>
  <c r="G104" i="1" s="1"/>
  <c r="R103" i="1"/>
  <c r="E103" i="1"/>
  <c r="F103" i="1" s="1"/>
  <c r="G103" i="1" s="1"/>
  <c r="R102" i="1"/>
  <c r="E102" i="1"/>
  <c r="F102" i="1" s="1"/>
  <c r="G102" i="1" s="1"/>
  <c r="R101" i="1"/>
  <c r="E101" i="1"/>
  <c r="F101" i="1" s="1"/>
  <c r="G101" i="1" s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G813" i="5"/>
  <c r="C813" i="5"/>
  <c r="E813" i="5"/>
  <c r="G812" i="5"/>
  <c r="C812" i="5"/>
  <c r="E812" i="5"/>
  <c r="G811" i="5"/>
  <c r="C811" i="5"/>
  <c r="E811" i="5"/>
  <c r="G810" i="5"/>
  <c r="C810" i="5"/>
  <c r="E810" i="5"/>
  <c r="G809" i="5"/>
  <c r="C809" i="5"/>
  <c r="E809" i="5"/>
  <c r="G808" i="5"/>
  <c r="C808" i="5"/>
  <c r="E808" i="5"/>
  <c r="G1258" i="5"/>
  <c r="C1258" i="5"/>
  <c r="E1258" i="5"/>
  <c r="G807" i="5"/>
  <c r="C807" i="5"/>
  <c r="E807" i="5"/>
  <c r="G806" i="5"/>
  <c r="C806" i="5"/>
  <c r="E806" i="5"/>
  <c r="G1257" i="5"/>
  <c r="C1257" i="5"/>
  <c r="E1257" i="5"/>
  <c r="G805" i="5"/>
  <c r="C805" i="5"/>
  <c r="E805" i="5"/>
  <c r="G804" i="5"/>
  <c r="C804" i="5"/>
  <c r="E804" i="5"/>
  <c r="G803" i="5"/>
  <c r="C803" i="5"/>
  <c r="E803" i="5"/>
  <c r="G802" i="5"/>
  <c r="C802" i="5"/>
  <c r="E802" i="5"/>
  <c r="G801" i="5"/>
  <c r="C801" i="5"/>
  <c r="E801" i="5"/>
  <c r="G800" i="5"/>
  <c r="C800" i="5"/>
  <c r="E800" i="5"/>
  <c r="G799" i="5"/>
  <c r="C799" i="5"/>
  <c r="E799" i="5"/>
  <c r="G798" i="5"/>
  <c r="C798" i="5"/>
  <c r="E798" i="5"/>
  <c r="G797" i="5"/>
  <c r="C797" i="5"/>
  <c r="E797" i="5"/>
  <c r="G796" i="5"/>
  <c r="C796" i="5"/>
  <c r="E796" i="5"/>
  <c r="G795" i="5"/>
  <c r="C795" i="5"/>
  <c r="E795" i="5"/>
  <c r="G794" i="5"/>
  <c r="C794" i="5"/>
  <c r="E794" i="5"/>
  <c r="G793" i="5"/>
  <c r="C793" i="5"/>
  <c r="E793" i="5"/>
  <c r="G792" i="5"/>
  <c r="C792" i="5"/>
  <c r="E792" i="5"/>
  <c r="G791" i="5"/>
  <c r="C791" i="5"/>
  <c r="E791" i="5"/>
  <c r="G790" i="5"/>
  <c r="C790" i="5"/>
  <c r="E790" i="5"/>
  <c r="G789" i="5"/>
  <c r="C789" i="5"/>
  <c r="E789" i="5"/>
  <c r="G1256" i="5"/>
  <c r="C1256" i="5"/>
  <c r="E1256" i="5"/>
  <c r="G1255" i="5"/>
  <c r="C1255" i="5"/>
  <c r="E1255" i="5"/>
  <c r="G1254" i="5"/>
  <c r="C1254" i="5"/>
  <c r="E1254" i="5"/>
  <c r="G788" i="5"/>
  <c r="C788" i="5"/>
  <c r="E788" i="5"/>
  <c r="G1253" i="5"/>
  <c r="C1253" i="5"/>
  <c r="E1253" i="5"/>
  <c r="G787" i="5"/>
  <c r="C787" i="5"/>
  <c r="E787" i="5"/>
  <c r="G786" i="5"/>
  <c r="C786" i="5"/>
  <c r="E786" i="5"/>
  <c r="G785" i="5"/>
  <c r="C785" i="5"/>
  <c r="E785" i="5"/>
  <c r="G784" i="5"/>
  <c r="C784" i="5"/>
  <c r="E784" i="5"/>
  <c r="G1252" i="5"/>
  <c r="C1252" i="5"/>
  <c r="E1252" i="5"/>
  <c r="G783" i="5"/>
  <c r="C783" i="5"/>
  <c r="E783" i="5"/>
  <c r="G782" i="5"/>
  <c r="C782" i="5"/>
  <c r="E782" i="5"/>
  <c r="G1251" i="5"/>
  <c r="C1251" i="5"/>
  <c r="E1251" i="5"/>
  <c r="G1250" i="5"/>
  <c r="C1250" i="5"/>
  <c r="E1250" i="5"/>
  <c r="G1249" i="5"/>
  <c r="C1249" i="5"/>
  <c r="E1249" i="5"/>
  <c r="G1248" i="5"/>
  <c r="C1248" i="5"/>
  <c r="E1248" i="5"/>
  <c r="G1247" i="5"/>
  <c r="C1247" i="5"/>
  <c r="E1247" i="5"/>
  <c r="G1246" i="5"/>
  <c r="C1246" i="5"/>
  <c r="E1246" i="5"/>
  <c r="G1245" i="5"/>
  <c r="C1245" i="5"/>
  <c r="E1245" i="5"/>
  <c r="G1244" i="5"/>
  <c r="C1244" i="5"/>
  <c r="E1244" i="5"/>
  <c r="G1243" i="5"/>
  <c r="C1243" i="5"/>
  <c r="E1243" i="5"/>
  <c r="G1242" i="5"/>
  <c r="C1242" i="5"/>
  <c r="E1242" i="5"/>
  <c r="G781" i="5"/>
  <c r="C781" i="5"/>
  <c r="E781" i="5"/>
  <c r="G1241" i="5"/>
  <c r="C1241" i="5"/>
  <c r="E1241" i="5"/>
  <c r="G1240" i="5"/>
  <c r="C1240" i="5"/>
  <c r="E1240" i="5"/>
  <c r="G780" i="5"/>
  <c r="C780" i="5"/>
  <c r="E780" i="5"/>
  <c r="G1239" i="5"/>
  <c r="C1239" i="5"/>
  <c r="E1239" i="5"/>
  <c r="G779" i="5"/>
  <c r="C779" i="5"/>
  <c r="E779" i="5"/>
  <c r="G778" i="5"/>
  <c r="C778" i="5"/>
  <c r="E778" i="5"/>
  <c r="G777" i="5"/>
  <c r="C777" i="5"/>
  <c r="E777" i="5"/>
  <c r="G1238" i="5"/>
  <c r="C1238" i="5"/>
  <c r="E1238" i="5"/>
  <c r="G1237" i="5"/>
  <c r="C1237" i="5"/>
  <c r="E1237" i="5"/>
  <c r="G1236" i="5"/>
  <c r="C1236" i="5"/>
  <c r="E1236" i="5"/>
  <c r="G1235" i="5"/>
  <c r="C1235" i="5"/>
  <c r="E1235" i="5"/>
  <c r="G1234" i="5"/>
  <c r="C1234" i="5"/>
  <c r="E1234" i="5"/>
  <c r="G1233" i="5"/>
  <c r="C1233" i="5"/>
  <c r="E1233" i="5"/>
  <c r="G1232" i="5"/>
  <c r="C1232" i="5"/>
  <c r="E1232" i="5"/>
  <c r="G776" i="5"/>
  <c r="C776" i="5"/>
  <c r="E776" i="5"/>
  <c r="G1231" i="5"/>
  <c r="C1231" i="5"/>
  <c r="E1231" i="5"/>
  <c r="G775" i="5"/>
  <c r="C775" i="5"/>
  <c r="E775" i="5"/>
  <c r="G1230" i="5"/>
  <c r="C1230" i="5"/>
  <c r="E1230" i="5"/>
  <c r="G1229" i="5"/>
  <c r="C1229" i="5"/>
  <c r="E1229" i="5"/>
  <c r="G1228" i="5"/>
  <c r="C1228" i="5"/>
  <c r="E1228" i="5"/>
  <c r="G1227" i="5"/>
  <c r="C1227" i="5"/>
  <c r="E1227" i="5"/>
  <c r="G1226" i="5"/>
  <c r="C1226" i="5"/>
  <c r="E1226" i="5"/>
  <c r="G1225" i="5"/>
  <c r="C1225" i="5"/>
  <c r="E1225" i="5"/>
  <c r="G1224" i="5"/>
  <c r="C1224" i="5"/>
  <c r="E1224" i="5"/>
  <c r="G774" i="5"/>
  <c r="C774" i="5"/>
  <c r="E774" i="5"/>
  <c r="G773" i="5"/>
  <c r="C773" i="5"/>
  <c r="E773" i="5"/>
  <c r="G1223" i="5"/>
  <c r="C1223" i="5"/>
  <c r="E1223" i="5"/>
  <c r="G1222" i="5"/>
  <c r="C1222" i="5"/>
  <c r="E1222" i="5"/>
  <c r="G1221" i="5"/>
  <c r="C1221" i="5"/>
  <c r="E1221" i="5"/>
  <c r="G1220" i="5"/>
  <c r="C1220" i="5"/>
  <c r="E1220" i="5"/>
  <c r="G1219" i="5"/>
  <c r="C1219" i="5"/>
  <c r="E1219" i="5"/>
  <c r="G1218" i="5"/>
  <c r="C1218" i="5"/>
  <c r="E1218" i="5"/>
  <c r="G1217" i="5"/>
  <c r="C1217" i="5"/>
  <c r="E1217" i="5"/>
  <c r="G772" i="5"/>
  <c r="C772" i="5"/>
  <c r="E772" i="5"/>
  <c r="G1216" i="5"/>
  <c r="C1216" i="5"/>
  <c r="E1216" i="5"/>
  <c r="G1215" i="5"/>
  <c r="C1215" i="5"/>
  <c r="E1215" i="5"/>
  <c r="G1214" i="5"/>
  <c r="C1214" i="5"/>
  <c r="E1214" i="5"/>
  <c r="G1213" i="5"/>
  <c r="C1213" i="5"/>
  <c r="E1213" i="5"/>
  <c r="G771" i="5"/>
  <c r="C771" i="5"/>
  <c r="E771" i="5"/>
  <c r="G1212" i="5"/>
  <c r="C1212" i="5"/>
  <c r="E1212" i="5"/>
  <c r="G1211" i="5"/>
  <c r="C1211" i="5"/>
  <c r="E1211" i="5"/>
  <c r="G1210" i="5"/>
  <c r="C1210" i="5"/>
  <c r="E1210" i="5"/>
  <c r="G1209" i="5"/>
  <c r="C1209" i="5"/>
  <c r="E1209" i="5"/>
  <c r="G1208" i="5"/>
  <c r="C1208" i="5"/>
  <c r="E1208" i="5"/>
  <c r="G1207" i="5"/>
  <c r="C1207" i="5"/>
  <c r="E1207" i="5"/>
  <c r="G1206" i="5"/>
  <c r="C1206" i="5"/>
  <c r="E1206" i="5"/>
  <c r="G1205" i="5"/>
  <c r="C1205" i="5"/>
  <c r="E1205" i="5"/>
  <c r="G1204" i="5"/>
  <c r="C1204" i="5"/>
  <c r="E1204" i="5"/>
  <c r="G770" i="5"/>
  <c r="C770" i="5"/>
  <c r="E770" i="5"/>
  <c r="G1203" i="5"/>
  <c r="C1203" i="5"/>
  <c r="E1203" i="5"/>
  <c r="G1202" i="5"/>
  <c r="C1202" i="5"/>
  <c r="E1202" i="5"/>
  <c r="G1201" i="5"/>
  <c r="C1201" i="5"/>
  <c r="E1201" i="5"/>
  <c r="G1200" i="5"/>
  <c r="C1200" i="5"/>
  <c r="E1200" i="5"/>
  <c r="G769" i="5"/>
  <c r="C769" i="5"/>
  <c r="E769" i="5"/>
  <c r="G1199" i="5"/>
  <c r="C1199" i="5"/>
  <c r="E1199" i="5"/>
  <c r="G1198" i="5"/>
  <c r="C1198" i="5"/>
  <c r="E1198" i="5"/>
  <c r="G1197" i="5"/>
  <c r="C1197" i="5"/>
  <c r="E1197" i="5"/>
  <c r="G1196" i="5"/>
  <c r="C1196" i="5"/>
  <c r="E1196" i="5"/>
  <c r="G1195" i="5"/>
  <c r="C1195" i="5"/>
  <c r="E1195" i="5"/>
  <c r="G1194" i="5"/>
  <c r="C1194" i="5"/>
  <c r="E1194" i="5"/>
  <c r="G1193" i="5"/>
  <c r="C1193" i="5"/>
  <c r="E1193" i="5"/>
  <c r="G1192" i="5"/>
  <c r="C1192" i="5"/>
  <c r="E1192" i="5"/>
  <c r="G1191" i="5"/>
  <c r="C1191" i="5"/>
  <c r="E1191" i="5"/>
  <c r="G1190" i="5"/>
  <c r="C1190" i="5"/>
  <c r="E1190" i="5"/>
  <c r="G1189" i="5"/>
  <c r="C1189" i="5"/>
  <c r="E1189" i="5"/>
  <c r="G1188" i="5"/>
  <c r="C1188" i="5"/>
  <c r="E1188" i="5"/>
  <c r="G1187" i="5"/>
  <c r="C1187" i="5"/>
  <c r="E1187" i="5"/>
  <c r="G1186" i="5"/>
  <c r="C1186" i="5"/>
  <c r="E1186" i="5"/>
  <c r="G1185" i="5"/>
  <c r="C1185" i="5"/>
  <c r="E1185" i="5"/>
  <c r="G1184" i="5"/>
  <c r="C1184" i="5"/>
  <c r="E1184" i="5"/>
  <c r="G1183" i="5"/>
  <c r="C1183" i="5"/>
  <c r="E1183" i="5"/>
  <c r="G1182" i="5"/>
  <c r="C1182" i="5"/>
  <c r="E1182" i="5"/>
  <c r="G1181" i="5"/>
  <c r="C1181" i="5"/>
  <c r="E1181" i="5"/>
  <c r="G1180" i="5"/>
  <c r="C1180" i="5"/>
  <c r="E1180" i="5"/>
  <c r="G1179" i="5"/>
  <c r="C1179" i="5"/>
  <c r="E1179" i="5"/>
  <c r="G1178" i="5"/>
  <c r="C1178" i="5"/>
  <c r="E1178" i="5"/>
  <c r="G768" i="5"/>
  <c r="C768" i="5"/>
  <c r="E768" i="5"/>
  <c r="G767" i="5"/>
  <c r="C767" i="5"/>
  <c r="E767" i="5"/>
  <c r="G766" i="5"/>
  <c r="C766" i="5"/>
  <c r="E766" i="5"/>
  <c r="G765" i="5"/>
  <c r="C765" i="5"/>
  <c r="E765" i="5"/>
  <c r="G764" i="5"/>
  <c r="C764" i="5"/>
  <c r="E764" i="5"/>
  <c r="G763" i="5"/>
  <c r="C763" i="5"/>
  <c r="E763" i="5"/>
  <c r="G762" i="5"/>
  <c r="C762" i="5"/>
  <c r="E762" i="5"/>
  <c r="G761" i="5"/>
  <c r="C761" i="5"/>
  <c r="E761" i="5"/>
  <c r="G760" i="5"/>
  <c r="C760" i="5"/>
  <c r="E760" i="5"/>
  <c r="G1177" i="5"/>
  <c r="C1177" i="5"/>
  <c r="E1177" i="5"/>
  <c r="G759" i="5"/>
  <c r="C759" i="5"/>
  <c r="E759" i="5"/>
  <c r="G758" i="5"/>
  <c r="C758" i="5"/>
  <c r="E758" i="5"/>
  <c r="G757" i="5"/>
  <c r="C757" i="5"/>
  <c r="E757" i="5"/>
  <c r="G756" i="5"/>
  <c r="C756" i="5"/>
  <c r="E756" i="5"/>
  <c r="G755" i="5"/>
  <c r="C755" i="5"/>
  <c r="E755" i="5"/>
  <c r="G754" i="5"/>
  <c r="C754" i="5"/>
  <c r="E754" i="5"/>
  <c r="G753" i="5"/>
  <c r="C753" i="5"/>
  <c r="E753" i="5"/>
  <c r="G752" i="5"/>
  <c r="C752" i="5"/>
  <c r="E752" i="5"/>
  <c r="G751" i="5"/>
  <c r="C751" i="5"/>
  <c r="E751" i="5"/>
  <c r="G750" i="5"/>
  <c r="C750" i="5"/>
  <c r="E750" i="5"/>
  <c r="G749" i="5"/>
  <c r="C749" i="5"/>
  <c r="E749" i="5"/>
  <c r="G748" i="5"/>
  <c r="C748" i="5"/>
  <c r="E748" i="5"/>
  <c r="G747" i="5"/>
  <c r="C747" i="5"/>
  <c r="E747" i="5"/>
  <c r="G746" i="5"/>
  <c r="C746" i="5"/>
  <c r="E746" i="5"/>
  <c r="G1176" i="5"/>
  <c r="C1176" i="5"/>
  <c r="E1176" i="5"/>
  <c r="G745" i="5"/>
  <c r="C745" i="5"/>
  <c r="E745" i="5"/>
  <c r="G1175" i="5"/>
  <c r="C1175" i="5"/>
  <c r="E1175" i="5"/>
  <c r="G1174" i="5"/>
  <c r="C1174" i="5"/>
  <c r="E1174" i="5"/>
  <c r="G744" i="5"/>
  <c r="C744" i="5"/>
  <c r="E744" i="5"/>
  <c r="G743" i="5"/>
  <c r="C743" i="5"/>
  <c r="E743" i="5"/>
  <c r="G742" i="5"/>
  <c r="C742" i="5"/>
  <c r="E742" i="5"/>
  <c r="G741" i="5"/>
  <c r="C741" i="5"/>
  <c r="E741" i="5"/>
  <c r="G740" i="5"/>
  <c r="C740" i="5"/>
  <c r="E740" i="5"/>
  <c r="G739" i="5"/>
  <c r="C739" i="5"/>
  <c r="E739" i="5"/>
  <c r="G738" i="5"/>
  <c r="C738" i="5"/>
  <c r="E738" i="5"/>
  <c r="G737" i="5"/>
  <c r="C737" i="5"/>
  <c r="E737" i="5"/>
  <c r="G736" i="5"/>
  <c r="C736" i="5"/>
  <c r="E736" i="5"/>
  <c r="G735" i="5"/>
  <c r="C735" i="5"/>
  <c r="E735" i="5"/>
  <c r="G734" i="5"/>
  <c r="C734" i="5"/>
  <c r="E734" i="5"/>
  <c r="G733" i="5"/>
  <c r="C733" i="5"/>
  <c r="E733" i="5"/>
  <c r="G732" i="5"/>
  <c r="C732" i="5"/>
  <c r="E732" i="5"/>
  <c r="G731" i="5"/>
  <c r="C731" i="5"/>
  <c r="E731" i="5"/>
  <c r="G730" i="5"/>
  <c r="C730" i="5"/>
  <c r="E730" i="5"/>
  <c r="G729" i="5"/>
  <c r="C729" i="5"/>
  <c r="E729" i="5"/>
  <c r="G728" i="5"/>
  <c r="C728" i="5"/>
  <c r="E728" i="5"/>
  <c r="G727" i="5"/>
  <c r="C727" i="5"/>
  <c r="E727" i="5"/>
  <c r="G726" i="5"/>
  <c r="C726" i="5"/>
  <c r="E726" i="5"/>
  <c r="G725" i="5"/>
  <c r="C725" i="5"/>
  <c r="E725" i="5"/>
  <c r="G724" i="5"/>
  <c r="C724" i="5"/>
  <c r="E724" i="5"/>
  <c r="G723" i="5"/>
  <c r="C723" i="5"/>
  <c r="E723" i="5"/>
  <c r="G722" i="5"/>
  <c r="C722" i="5"/>
  <c r="E722" i="5"/>
  <c r="G721" i="5"/>
  <c r="C721" i="5"/>
  <c r="E721" i="5"/>
  <c r="G720" i="5"/>
  <c r="C720" i="5"/>
  <c r="E720" i="5"/>
  <c r="G719" i="5"/>
  <c r="C719" i="5"/>
  <c r="E719" i="5"/>
  <c r="G718" i="5"/>
  <c r="C718" i="5"/>
  <c r="E718" i="5"/>
  <c r="G717" i="5"/>
  <c r="C717" i="5"/>
  <c r="E717" i="5"/>
  <c r="G716" i="5"/>
  <c r="C716" i="5"/>
  <c r="E716" i="5"/>
  <c r="G715" i="5"/>
  <c r="C715" i="5"/>
  <c r="E715" i="5"/>
  <c r="G714" i="5"/>
  <c r="C714" i="5"/>
  <c r="E714" i="5"/>
  <c r="G1173" i="5"/>
  <c r="C1173" i="5"/>
  <c r="E1173" i="5"/>
  <c r="G1172" i="5"/>
  <c r="C1172" i="5"/>
  <c r="E1172" i="5"/>
  <c r="G1171" i="5"/>
  <c r="C1171" i="5"/>
  <c r="E1171" i="5"/>
  <c r="G1170" i="5"/>
  <c r="C1170" i="5"/>
  <c r="E1170" i="5"/>
  <c r="G1169" i="5"/>
  <c r="C1169" i="5"/>
  <c r="E1169" i="5"/>
  <c r="G1168" i="5"/>
  <c r="C1168" i="5"/>
  <c r="E1168" i="5"/>
  <c r="G1167" i="5"/>
  <c r="C1167" i="5"/>
  <c r="E1167" i="5"/>
  <c r="G1166" i="5"/>
  <c r="C1166" i="5"/>
  <c r="E1166" i="5"/>
  <c r="G1165" i="5"/>
  <c r="C1165" i="5"/>
  <c r="E1165" i="5"/>
  <c r="G1164" i="5"/>
  <c r="C1164" i="5"/>
  <c r="E1164" i="5"/>
  <c r="G1163" i="5"/>
  <c r="C1163" i="5"/>
  <c r="E1163" i="5"/>
  <c r="G1162" i="5"/>
  <c r="C1162" i="5"/>
  <c r="E1162" i="5"/>
  <c r="G1161" i="5"/>
  <c r="C1161" i="5"/>
  <c r="E1161" i="5"/>
  <c r="G713" i="5"/>
  <c r="C713" i="5"/>
  <c r="E713" i="5"/>
  <c r="G712" i="5"/>
  <c r="C712" i="5"/>
  <c r="E712" i="5"/>
  <c r="G1160" i="5"/>
  <c r="C1160" i="5"/>
  <c r="E1160" i="5"/>
  <c r="G1159" i="5"/>
  <c r="C1159" i="5"/>
  <c r="E1159" i="5"/>
  <c r="G1158" i="5"/>
  <c r="C1158" i="5"/>
  <c r="E1158" i="5"/>
  <c r="G711" i="5"/>
  <c r="C711" i="5"/>
  <c r="E711" i="5"/>
  <c r="G710" i="5"/>
  <c r="C710" i="5"/>
  <c r="E710" i="5"/>
  <c r="G709" i="5"/>
  <c r="C709" i="5"/>
  <c r="E709" i="5"/>
  <c r="G708" i="5"/>
  <c r="C708" i="5"/>
  <c r="E708" i="5"/>
  <c r="G707" i="5"/>
  <c r="C707" i="5"/>
  <c r="E707" i="5"/>
  <c r="G706" i="5"/>
  <c r="C706" i="5"/>
  <c r="E706" i="5"/>
  <c r="G705" i="5"/>
  <c r="C705" i="5"/>
  <c r="E705" i="5"/>
  <c r="G704" i="5"/>
  <c r="C704" i="5"/>
  <c r="E704" i="5"/>
  <c r="G703" i="5"/>
  <c r="C703" i="5"/>
  <c r="E703" i="5"/>
  <c r="G1157" i="5"/>
  <c r="C1157" i="5"/>
  <c r="E1157" i="5"/>
  <c r="G1156" i="5"/>
  <c r="C1156" i="5"/>
  <c r="E1156" i="5"/>
  <c r="G702" i="5"/>
  <c r="C702" i="5"/>
  <c r="E702" i="5"/>
  <c r="G701" i="5"/>
  <c r="C701" i="5"/>
  <c r="E701" i="5"/>
  <c r="G700" i="5"/>
  <c r="C700" i="5"/>
  <c r="E700" i="5"/>
  <c r="G699" i="5"/>
  <c r="C699" i="5"/>
  <c r="E699" i="5"/>
  <c r="G698" i="5"/>
  <c r="C698" i="5"/>
  <c r="E698" i="5"/>
  <c r="G697" i="5"/>
  <c r="C697" i="5"/>
  <c r="E697" i="5"/>
  <c r="G1155" i="5"/>
  <c r="C1155" i="5"/>
  <c r="E1155" i="5"/>
  <c r="G1154" i="5"/>
  <c r="C1154" i="5"/>
  <c r="E1154" i="5"/>
  <c r="G696" i="5"/>
  <c r="C696" i="5"/>
  <c r="E696" i="5"/>
  <c r="G1153" i="5"/>
  <c r="C1153" i="5"/>
  <c r="E1153" i="5"/>
  <c r="G695" i="5"/>
  <c r="C695" i="5"/>
  <c r="E695" i="5"/>
  <c r="G694" i="5"/>
  <c r="C694" i="5"/>
  <c r="E694" i="5"/>
  <c r="G693" i="5"/>
  <c r="C693" i="5"/>
  <c r="E693" i="5"/>
  <c r="G692" i="5"/>
  <c r="C692" i="5"/>
  <c r="E692" i="5"/>
  <c r="G691" i="5"/>
  <c r="C691" i="5"/>
  <c r="E691" i="5"/>
  <c r="G690" i="5"/>
  <c r="C690" i="5"/>
  <c r="E690" i="5"/>
  <c r="G689" i="5"/>
  <c r="C689" i="5"/>
  <c r="E689" i="5"/>
  <c r="G1152" i="5"/>
  <c r="C1152" i="5"/>
  <c r="E1152" i="5"/>
  <c r="G688" i="5"/>
  <c r="C688" i="5"/>
  <c r="E688" i="5"/>
  <c r="G687" i="5"/>
  <c r="C687" i="5"/>
  <c r="E687" i="5"/>
  <c r="G686" i="5"/>
  <c r="C686" i="5"/>
  <c r="E686" i="5"/>
  <c r="G685" i="5"/>
  <c r="C685" i="5"/>
  <c r="E685" i="5"/>
  <c r="G684" i="5"/>
  <c r="C684" i="5"/>
  <c r="E684" i="5"/>
  <c r="G683" i="5"/>
  <c r="C683" i="5"/>
  <c r="E683" i="5"/>
  <c r="G682" i="5"/>
  <c r="C682" i="5"/>
  <c r="E682" i="5"/>
  <c r="G681" i="5"/>
  <c r="C681" i="5"/>
  <c r="E681" i="5"/>
  <c r="G680" i="5"/>
  <c r="C680" i="5"/>
  <c r="E680" i="5"/>
  <c r="G679" i="5"/>
  <c r="C679" i="5"/>
  <c r="E679" i="5"/>
  <c r="G678" i="5"/>
  <c r="C678" i="5"/>
  <c r="E678" i="5"/>
  <c r="G677" i="5"/>
  <c r="C677" i="5"/>
  <c r="E677" i="5"/>
  <c r="G676" i="5"/>
  <c r="C676" i="5"/>
  <c r="E676" i="5"/>
  <c r="G675" i="5"/>
  <c r="C675" i="5"/>
  <c r="E675" i="5"/>
  <c r="G674" i="5"/>
  <c r="C674" i="5"/>
  <c r="E674" i="5"/>
  <c r="G673" i="5"/>
  <c r="C673" i="5"/>
  <c r="E673" i="5"/>
  <c r="G672" i="5"/>
  <c r="C672" i="5"/>
  <c r="E672" i="5"/>
  <c r="G671" i="5"/>
  <c r="C671" i="5"/>
  <c r="E671" i="5"/>
  <c r="G670" i="5"/>
  <c r="C670" i="5"/>
  <c r="E670" i="5"/>
  <c r="G669" i="5"/>
  <c r="C669" i="5"/>
  <c r="E669" i="5"/>
  <c r="G668" i="5"/>
  <c r="C668" i="5"/>
  <c r="E668" i="5"/>
  <c r="G667" i="5"/>
  <c r="C667" i="5"/>
  <c r="E667" i="5"/>
  <c r="G666" i="5"/>
  <c r="C666" i="5"/>
  <c r="E666" i="5"/>
  <c r="G665" i="5"/>
  <c r="C665" i="5"/>
  <c r="E665" i="5"/>
  <c r="G664" i="5"/>
  <c r="C664" i="5"/>
  <c r="E664" i="5"/>
  <c r="G663" i="5"/>
  <c r="C663" i="5"/>
  <c r="E663" i="5"/>
  <c r="G662" i="5"/>
  <c r="C662" i="5"/>
  <c r="E662" i="5"/>
  <c r="G661" i="5"/>
  <c r="C661" i="5"/>
  <c r="E661" i="5"/>
  <c r="G660" i="5"/>
  <c r="C660" i="5"/>
  <c r="E660" i="5"/>
  <c r="G659" i="5"/>
  <c r="C659" i="5"/>
  <c r="E659" i="5"/>
  <c r="G658" i="5"/>
  <c r="C658" i="5"/>
  <c r="E658" i="5"/>
  <c r="G657" i="5"/>
  <c r="C657" i="5"/>
  <c r="E657" i="5"/>
  <c r="G656" i="5"/>
  <c r="C656" i="5"/>
  <c r="E656" i="5"/>
  <c r="G655" i="5"/>
  <c r="C655" i="5"/>
  <c r="E655" i="5"/>
  <c r="G1151" i="5"/>
  <c r="C1151" i="5"/>
  <c r="E1151" i="5"/>
  <c r="G654" i="5"/>
  <c r="C654" i="5"/>
  <c r="E654" i="5"/>
  <c r="G653" i="5"/>
  <c r="C653" i="5"/>
  <c r="E653" i="5"/>
  <c r="G652" i="5"/>
  <c r="C652" i="5"/>
  <c r="E652" i="5"/>
  <c r="G651" i="5"/>
  <c r="C651" i="5"/>
  <c r="E651" i="5"/>
  <c r="G650" i="5"/>
  <c r="C650" i="5"/>
  <c r="E650" i="5"/>
  <c r="G649" i="5"/>
  <c r="C649" i="5"/>
  <c r="E649" i="5"/>
  <c r="G648" i="5"/>
  <c r="C648" i="5"/>
  <c r="E648" i="5"/>
  <c r="G647" i="5"/>
  <c r="C647" i="5"/>
  <c r="E647" i="5"/>
  <c r="G646" i="5"/>
  <c r="C646" i="5"/>
  <c r="E646" i="5"/>
  <c r="G645" i="5"/>
  <c r="C645" i="5"/>
  <c r="E645" i="5"/>
  <c r="G644" i="5"/>
  <c r="C644" i="5"/>
  <c r="E644" i="5"/>
  <c r="G643" i="5"/>
  <c r="C643" i="5"/>
  <c r="E643" i="5"/>
  <c r="G1150" i="5"/>
  <c r="C1150" i="5"/>
  <c r="E1150" i="5"/>
  <c r="G642" i="5"/>
  <c r="C642" i="5"/>
  <c r="E642" i="5"/>
  <c r="G641" i="5"/>
  <c r="C641" i="5"/>
  <c r="E641" i="5"/>
  <c r="G640" i="5"/>
  <c r="C640" i="5"/>
  <c r="E640" i="5"/>
  <c r="G639" i="5"/>
  <c r="C639" i="5"/>
  <c r="E639" i="5"/>
  <c r="G638" i="5"/>
  <c r="C638" i="5"/>
  <c r="E638" i="5"/>
  <c r="G637" i="5"/>
  <c r="C637" i="5"/>
  <c r="E637" i="5"/>
  <c r="G636" i="5"/>
  <c r="C636" i="5"/>
  <c r="E636" i="5"/>
  <c r="G635" i="5"/>
  <c r="C635" i="5"/>
  <c r="E635" i="5"/>
  <c r="G634" i="5"/>
  <c r="C634" i="5"/>
  <c r="E634" i="5"/>
  <c r="G633" i="5"/>
  <c r="C633" i="5"/>
  <c r="E633" i="5"/>
  <c r="G632" i="5"/>
  <c r="C632" i="5"/>
  <c r="E632" i="5"/>
  <c r="G631" i="5"/>
  <c r="C631" i="5"/>
  <c r="E631" i="5"/>
  <c r="G630" i="5"/>
  <c r="C630" i="5"/>
  <c r="E630" i="5"/>
  <c r="G629" i="5"/>
  <c r="C629" i="5"/>
  <c r="E629" i="5"/>
  <c r="G628" i="5"/>
  <c r="C628" i="5"/>
  <c r="E628" i="5"/>
  <c r="G627" i="5"/>
  <c r="C627" i="5"/>
  <c r="E627" i="5"/>
  <c r="G626" i="5"/>
  <c r="C626" i="5"/>
  <c r="E626" i="5"/>
  <c r="G625" i="5"/>
  <c r="C625" i="5"/>
  <c r="E625" i="5"/>
  <c r="G624" i="5"/>
  <c r="C624" i="5"/>
  <c r="E624" i="5"/>
  <c r="G623" i="5"/>
  <c r="C623" i="5"/>
  <c r="E623" i="5"/>
  <c r="G622" i="5"/>
  <c r="C622" i="5"/>
  <c r="E622" i="5"/>
  <c r="G621" i="5"/>
  <c r="C621" i="5"/>
  <c r="E621" i="5"/>
  <c r="G620" i="5"/>
  <c r="C620" i="5"/>
  <c r="E620" i="5"/>
  <c r="G619" i="5"/>
  <c r="C619" i="5"/>
  <c r="E619" i="5"/>
  <c r="G618" i="5"/>
  <c r="C618" i="5"/>
  <c r="E618" i="5"/>
  <c r="G617" i="5"/>
  <c r="C617" i="5"/>
  <c r="E617" i="5"/>
  <c r="G616" i="5"/>
  <c r="C616" i="5"/>
  <c r="E616" i="5"/>
  <c r="G615" i="5"/>
  <c r="C615" i="5"/>
  <c r="E615" i="5"/>
  <c r="G614" i="5"/>
  <c r="C614" i="5"/>
  <c r="E614" i="5"/>
  <c r="G613" i="5"/>
  <c r="C613" i="5"/>
  <c r="E613" i="5"/>
  <c r="G612" i="5"/>
  <c r="C612" i="5"/>
  <c r="E612" i="5"/>
  <c r="G611" i="5"/>
  <c r="C611" i="5"/>
  <c r="E611" i="5"/>
  <c r="G610" i="5"/>
  <c r="C610" i="5"/>
  <c r="E610" i="5"/>
  <c r="G609" i="5"/>
  <c r="C609" i="5"/>
  <c r="E609" i="5"/>
  <c r="G608" i="5"/>
  <c r="C608" i="5"/>
  <c r="E608" i="5"/>
  <c r="G607" i="5"/>
  <c r="C607" i="5"/>
  <c r="E607" i="5"/>
  <c r="G606" i="5"/>
  <c r="C606" i="5"/>
  <c r="E606" i="5"/>
  <c r="G605" i="5"/>
  <c r="C605" i="5"/>
  <c r="E605" i="5"/>
  <c r="G604" i="5"/>
  <c r="C604" i="5"/>
  <c r="E604" i="5"/>
  <c r="G603" i="5"/>
  <c r="C603" i="5"/>
  <c r="E603" i="5"/>
  <c r="G602" i="5"/>
  <c r="C602" i="5"/>
  <c r="E602" i="5"/>
  <c r="G601" i="5"/>
  <c r="C601" i="5"/>
  <c r="E601" i="5"/>
  <c r="G600" i="5"/>
  <c r="C600" i="5"/>
  <c r="E600" i="5"/>
  <c r="G599" i="5"/>
  <c r="C599" i="5"/>
  <c r="E599" i="5"/>
  <c r="G598" i="5"/>
  <c r="C598" i="5"/>
  <c r="E598" i="5"/>
  <c r="G597" i="5"/>
  <c r="C597" i="5"/>
  <c r="E597" i="5"/>
  <c r="G596" i="5"/>
  <c r="C596" i="5"/>
  <c r="E596" i="5"/>
  <c r="G595" i="5"/>
  <c r="C595" i="5"/>
  <c r="E595" i="5"/>
  <c r="G594" i="5"/>
  <c r="C594" i="5"/>
  <c r="E594" i="5"/>
  <c r="G593" i="5"/>
  <c r="C593" i="5"/>
  <c r="E593" i="5"/>
  <c r="G592" i="5"/>
  <c r="C592" i="5"/>
  <c r="E592" i="5"/>
  <c r="G591" i="5"/>
  <c r="C591" i="5"/>
  <c r="E591" i="5"/>
  <c r="G590" i="5"/>
  <c r="C590" i="5"/>
  <c r="E590" i="5"/>
  <c r="G589" i="5"/>
  <c r="C589" i="5"/>
  <c r="E589" i="5"/>
  <c r="G588" i="5"/>
  <c r="C588" i="5"/>
  <c r="E588" i="5"/>
  <c r="G587" i="5"/>
  <c r="C587" i="5"/>
  <c r="E587" i="5"/>
  <c r="G586" i="5"/>
  <c r="C586" i="5"/>
  <c r="E586" i="5"/>
  <c r="G585" i="5"/>
  <c r="C585" i="5"/>
  <c r="E585" i="5"/>
  <c r="G584" i="5"/>
  <c r="C584" i="5"/>
  <c r="E584" i="5"/>
  <c r="G583" i="5"/>
  <c r="C583" i="5"/>
  <c r="E583" i="5"/>
  <c r="G582" i="5"/>
  <c r="C582" i="5"/>
  <c r="E582" i="5"/>
  <c r="G581" i="5"/>
  <c r="C581" i="5"/>
  <c r="E581" i="5"/>
  <c r="G580" i="5"/>
  <c r="C580" i="5"/>
  <c r="E580" i="5"/>
  <c r="G579" i="5"/>
  <c r="C579" i="5"/>
  <c r="E579" i="5"/>
  <c r="G578" i="5"/>
  <c r="C578" i="5"/>
  <c r="E578" i="5"/>
  <c r="G577" i="5"/>
  <c r="C577" i="5"/>
  <c r="E577" i="5"/>
  <c r="G576" i="5"/>
  <c r="C576" i="5"/>
  <c r="E576" i="5"/>
  <c r="G575" i="5"/>
  <c r="C575" i="5"/>
  <c r="E575" i="5"/>
  <c r="G574" i="5"/>
  <c r="C574" i="5"/>
  <c r="E574" i="5"/>
  <c r="G573" i="5"/>
  <c r="C573" i="5"/>
  <c r="E573" i="5"/>
  <c r="G572" i="5"/>
  <c r="C572" i="5"/>
  <c r="E572" i="5"/>
  <c r="G571" i="5"/>
  <c r="C571" i="5"/>
  <c r="E571" i="5"/>
  <c r="G570" i="5"/>
  <c r="C570" i="5"/>
  <c r="E570" i="5"/>
  <c r="G569" i="5"/>
  <c r="C569" i="5"/>
  <c r="E569" i="5"/>
  <c r="G568" i="5"/>
  <c r="C568" i="5"/>
  <c r="E568" i="5"/>
  <c r="G567" i="5"/>
  <c r="C567" i="5"/>
  <c r="E567" i="5"/>
  <c r="G566" i="5"/>
  <c r="C566" i="5"/>
  <c r="E566" i="5"/>
  <c r="G565" i="5"/>
  <c r="C565" i="5"/>
  <c r="E565" i="5"/>
  <c r="G564" i="5"/>
  <c r="C564" i="5"/>
  <c r="E564" i="5"/>
  <c r="G563" i="5"/>
  <c r="C563" i="5"/>
  <c r="E563" i="5"/>
  <c r="G562" i="5"/>
  <c r="C562" i="5"/>
  <c r="E562" i="5"/>
  <c r="G561" i="5"/>
  <c r="C561" i="5"/>
  <c r="E973" i="1"/>
  <c r="G560" i="5"/>
  <c r="C560" i="5"/>
  <c r="E971" i="1"/>
  <c r="E560" i="5" s="1"/>
  <c r="G559" i="5"/>
  <c r="C559" i="5"/>
  <c r="G558" i="5"/>
  <c r="C558" i="5"/>
  <c r="E970" i="1"/>
  <c r="E558" i="5" s="1"/>
  <c r="G557" i="5"/>
  <c r="C557" i="5"/>
  <c r="E969" i="1"/>
  <c r="E557" i="5" s="1"/>
  <c r="G556" i="5"/>
  <c r="C556" i="5"/>
  <c r="E968" i="1"/>
  <c r="G555" i="5"/>
  <c r="C555" i="5"/>
  <c r="E967" i="1"/>
  <c r="E555" i="5" s="1"/>
  <c r="G554" i="5"/>
  <c r="C554" i="5"/>
  <c r="E966" i="1"/>
  <c r="E554" i="5" s="1"/>
  <c r="G553" i="5"/>
  <c r="C553" i="5"/>
  <c r="E965" i="1"/>
  <c r="E553" i="5" s="1"/>
  <c r="G552" i="5"/>
  <c r="C552" i="5"/>
  <c r="E964" i="1"/>
  <c r="G551" i="5"/>
  <c r="C551" i="5"/>
  <c r="E963" i="1"/>
  <c r="E551" i="5" s="1"/>
  <c r="G550" i="5"/>
  <c r="C550" i="5"/>
  <c r="E962" i="1"/>
  <c r="E550" i="5" s="1"/>
  <c r="G549" i="5"/>
  <c r="C549" i="5"/>
  <c r="E961" i="1"/>
  <c r="E549" i="5" s="1"/>
  <c r="G548" i="5"/>
  <c r="C548" i="5"/>
  <c r="E960" i="1"/>
  <c r="E548" i="5" s="1"/>
  <c r="G547" i="5"/>
  <c r="C547" i="5"/>
  <c r="E959" i="1"/>
  <c r="E547" i="5" s="1"/>
  <c r="G546" i="5"/>
  <c r="C546" i="5"/>
  <c r="E958" i="1"/>
  <c r="G545" i="5"/>
  <c r="C545" i="5"/>
  <c r="E957" i="1"/>
  <c r="E545" i="5" s="1"/>
  <c r="G544" i="5"/>
  <c r="C544" i="5"/>
  <c r="E956" i="1"/>
  <c r="G543" i="5"/>
  <c r="C543" i="5"/>
  <c r="E955" i="1"/>
  <c r="E543" i="5" s="1"/>
  <c r="G542" i="5"/>
  <c r="C542" i="5"/>
  <c r="E954" i="1"/>
  <c r="G541" i="5"/>
  <c r="C541" i="5"/>
  <c r="E953" i="1"/>
  <c r="E541" i="5" s="1"/>
  <c r="G540" i="5"/>
  <c r="C540" i="5"/>
  <c r="E952" i="1"/>
  <c r="G539" i="5"/>
  <c r="C539" i="5"/>
  <c r="E951" i="1"/>
  <c r="E539" i="5" s="1"/>
  <c r="G538" i="5"/>
  <c r="C538" i="5"/>
  <c r="E950" i="1"/>
  <c r="G537" i="5"/>
  <c r="C537" i="5"/>
  <c r="E949" i="1"/>
  <c r="E537" i="5" s="1"/>
  <c r="G536" i="5"/>
  <c r="C536" i="5"/>
  <c r="E948" i="1"/>
  <c r="G535" i="5"/>
  <c r="C535" i="5"/>
  <c r="E947" i="1"/>
  <c r="E535" i="5" s="1"/>
  <c r="G534" i="5"/>
  <c r="C534" i="5"/>
  <c r="E946" i="1"/>
  <c r="E534" i="5" s="1"/>
  <c r="G533" i="5"/>
  <c r="C533" i="5"/>
  <c r="E945" i="1"/>
  <c r="E533" i="5" s="1"/>
  <c r="G532" i="5"/>
  <c r="C532" i="5"/>
  <c r="E944" i="1"/>
  <c r="G531" i="5"/>
  <c r="C531" i="5"/>
  <c r="E943" i="1"/>
  <c r="E531" i="5" s="1"/>
  <c r="G530" i="5"/>
  <c r="C530" i="5"/>
  <c r="E942" i="1"/>
  <c r="E530" i="5" s="1"/>
  <c r="G529" i="5"/>
  <c r="C529" i="5"/>
  <c r="E941" i="1"/>
  <c r="E529" i="5" s="1"/>
  <c r="G528" i="5"/>
  <c r="C528" i="5"/>
  <c r="E940" i="1"/>
  <c r="G527" i="5"/>
  <c r="C527" i="5"/>
  <c r="E939" i="1"/>
  <c r="E527" i="5" s="1"/>
  <c r="G526" i="5"/>
  <c r="C526" i="5"/>
  <c r="E938" i="1"/>
  <c r="G525" i="5"/>
  <c r="C525" i="5"/>
  <c r="E937" i="1"/>
  <c r="E525" i="5" s="1"/>
  <c r="G524" i="5"/>
  <c r="C524" i="5"/>
  <c r="E936" i="1"/>
  <c r="G523" i="5"/>
  <c r="C523" i="5"/>
  <c r="E935" i="1"/>
  <c r="E523" i="5" s="1"/>
  <c r="G522" i="5"/>
  <c r="C522" i="5"/>
  <c r="E934" i="1"/>
  <c r="G521" i="5"/>
  <c r="C521" i="5"/>
  <c r="E933" i="1"/>
  <c r="E521" i="5" s="1"/>
  <c r="G520" i="5"/>
  <c r="C520" i="5"/>
  <c r="E932" i="1"/>
  <c r="G519" i="5"/>
  <c r="C519" i="5"/>
  <c r="E519" i="5"/>
  <c r="E931" i="1"/>
  <c r="G518" i="5"/>
  <c r="C518" i="5"/>
  <c r="E930" i="1"/>
  <c r="E518" i="5" s="1"/>
  <c r="G517" i="5"/>
  <c r="C517" i="5"/>
  <c r="E929" i="1"/>
  <c r="E517" i="5" s="1"/>
  <c r="G516" i="5"/>
  <c r="C516" i="5"/>
  <c r="E928" i="1"/>
  <c r="G515" i="5"/>
  <c r="C515" i="5"/>
  <c r="E927" i="1"/>
  <c r="E515" i="5" s="1"/>
  <c r="G514" i="5"/>
  <c r="C514" i="5"/>
  <c r="E926" i="1"/>
  <c r="G513" i="5"/>
  <c r="C513" i="5"/>
  <c r="E513" i="5"/>
  <c r="E925" i="1"/>
  <c r="G512" i="5"/>
  <c r="C512" i="5"/>
  <c r="E923" i="1"/>
  <c r="E512" i="5" s="1"/>
  <c r="G511" i="5"/>
  <c r="C511" i="5"/>
  <c r="E922" i="1"/>
  <c r="F922" i="1" s="1"/>
  <c r="G922" i="1" s="1"/>
  <c r="K922" i="1" s="1"/>
  <c r="G1149" i="5"/>
  <c r="C1149" i="5"/>
  <c r="E1149" i="5"/>
  <c r="G510" i="5"/>
  <c r="C510" i="5"/>
  <c r="E919" i="1"/>
  <c r="F919" i="1" s="1"/>
  <c r="G919" i="1" s="1"/>
  <c r="J919" i="1" s="1"/>
  <c r="G509" i="5"/>
  <c r="C509" i="5"/>
  <c r="E918" i="1"/>
  <c r="G508" i="5"/>
  <c r="C508" i="5"/>
  <c r="E917" i="1"/>
  <c r="E508" i="5" s="1"/>
  <c r="G507" i="5"/>
  <c r="C507" i="5"/>
  <c r="E916" i="1"/>
  <c r="G506" i="5"/>
  <c r="C506" i="5"/>
  <c r="E915" i="1"/>
  <c r="G505" i="5"/>
  <c r="C505" i="5"/>
  <c r="E914" i="1"/>
  <c r="E505" i="5" s="1"/>
  <c r="G504" i="5"/>
  <c r="C504" i="5"/>
  <c r="E913" i="1"/>
  <c r="E503" i="5" s="1"/>
  <c r="G503" i="5"/>
  <c r="C503" i="5"/>
  <c r="G502" i="5"/>
  <c r="C502" i="5"/>
  <c r="E912" i="1"/>
  <c r="E502" i="5" s="1"/>
  <c r="G501" i="5"/>
  <c r="C501" i="5"/>
  <c r="E911" i="1"/>
  <c r="E501" i="5" s="1"/>
  <c r="G500" i="5"/>
  <c r="C500" i="5"/>
  <c r="E910" i="1"/>
  <c r="G499" i="5"/>
  <c r="C499" i="5"/>
  <c r="E909" i="1"/>
  <c r="E499" i="5" s="1"/>
  <c r="G498" i="5"/>
  <c r="C498" i="5"/>
  <c r="E908" i="1"/>
  <c r="E498" i="5" s="1"/>
  <c r="G497" i="5"/>
  <c r="C497" i="5"/>
  <c r="E907" i="1"/>
  <c r="G496" i="5"/>
  <c r="C496" i="5"/>
  <c r="E906" i="1"/>
  <c r="E496" i="5" s="1"/>
  <c r="G495" i="5"/>
  <c r="C495" i="5"/>
  <c r="E905" i="1"/>
  <c r="E495" i="5" s="1"/>
  <c r="G494" i="5"/>
  <c r="C494" i="5"/>
  <c r="E904" i="1"/>
  <c r="E494" i="5" s="1"/>
  <c r="G493" i="5"/>
  <c r="C493" i="5"/>
  <c r="E903" i="1"/>
  <c r="E493" i="5" s="1"/>
  <c r="G492" i="5"/>
  <c r="C492" i="5"/>
  <c r="E902" i="1"/>
  <c r="G491" i="5"/>
  <c r="C491" i="5"/>
  <c r="E901" i="1"/>
  <c r="E491" i="5" s="1"/>
  <c r="G490" i="5"/>
  <c r="C490" i="5"/>
  <c r="E900" i="1"/>
  <c r="E490" i="5" s="1"/>
  <c r="G489" i="5"/>
  <c r="C489" i="5"/>
  <c r="E899" i="1"/>
  <c r="G488" i="5"/>
  <c r="C488" i="5"/>
  <c r="E898" i="1"/>
  <c r="E488" i="5" s="1"/>
  <c r="G487" i="5"/>
  <c r="C487" i="5"/>
  <c r="E897" i="1"/>
  <c r="E487" i="5" s="1"/>
  <c r="G486" i="5"/>
  <c r="C486" i="5"/>
  <c r="E896" i="1"/>
  <c r="E486" i="5" s="1"/>
  <c r="G485" i="5"/>
  <c r="C485" i="5"/>
  <c r="E895" i="1"/>
  <c r="E485" i="5" s="1"/>
  <c r="G484" i="5"/>
  <c r="C484" i="5"/>
  <c r="E894" i="1"/>
  <c r="G483" i="5"/>
  <c r="C483" i="5"/>
  <c r="E893" i="1"/>
  <c r="E483" i="5" s="1"/>
  <c r="G482" i="5"/>
  <c r="C482" i="5"/>
  <c r="E892" i="1"/>
  <c r="E482" i="5" s="1"/>
  <c r="G481" i="5"/>
  <c r="C481" i="5"/>
  <c r="E891" i="1"/>
  <c r="G480" i="5"/>
  <c r="C480" i="5"/>
  <c r="E890" i="1"/>
  <c r="E480" i="5" s="1"/>
  <c r="G479" i="5"/>
  <c r="C479" i="5"/>
  <c r="E889" i="1"/>
  <c r="E479" i="5" s="1"/>
  <c r="G478" i="5"/>
  <c r="C478" i="5"/>
  <c r="E888" i="1"/>
  <c r="E478" i="5" s="1"/>
  <c r="G477" i="5"/>
  <c r="C477" i="5"/>
  <c r="E887" i="1"/>
  <c r="E477" i="5" s="1"/>
  <c r="G476" i="5"/>
  <c r="C476" i="5"/>
  <c r="E886" i="1"/>
  <c r="G475" i="5"/>
  <c r="C475" i="5"/>
  <c r="E885" i="1"/>
  <c r="E475" i="5" s="1"/>
  <c r="G474" i="5"/>
  <c r="C474" i="5"/>
  <c r="E884" i="1"/>
  <c r="E474" i="5" s="1"/>
  <c r="G473" i="5"/>
  <c r="C473" i="5"/>
  <c r="E883" i="1"/>
  <c r="G472" i="5"/>
  <c r="C472" i="5"/>
  <c r="E882" i="1"/>
  <c r="E472" i="5" s="1"/>
  <c r="G471" i="5"/>
  <c r="C471" i="5"/>
  <c r="E881" i="1"/>
  <c r="G470" i="5"/>
  <c r="C470" i="5"/>
  <c r="E880" i="1"/>
  <c r="E470" i="5" s="1"/>
  <c r="G469" i="5"/>
  <c r="C469" i="5"/>
  <c r="E879" i="1"/>
  <c r="F879" i="1" s="1"/>
  <c r="G879" i="1" s="1"/>
  <c r="N879" i="1" s="1"/>
  <c r="G468" i="5"/>
  <c r="C468" i="5"/>
  <c r="E878" i="1"/>
  <c r="E468" i="5" s="1"/>
  <c r="G467" i="5"/>
  <c r="C467" i="5"/>
  <c r="E877" i="1"/>
  <c r="E467" i="5" s="1"/>
  <c r="G466" i="5"/>
  <c r="C466" i="5"/>
  <c r="E876" i="1"/>
  <c r="G465" i="5"/>
  <c r="C465" i="5"/>
  <c r="E875" i="1"/>
  <c r="G464" i="5"/>
  <c r="C464" i="5"/>
  <c r="E874" i="1"/>
  <c r="E464" i="5" s="1"/>
  <c r="G463" i="5"/>
  <c r="C463" i="5"/>
  <c r="E873" i="1"/>
  <c r="E463" i="5" s="1"/>
  <c r="G462" i="5"/>
  <c r="C462" i="5"/>
  <c r="E872" i="1"/>
  <c r="E462" i="5" s="1"/>
  <c r="G461" i="5"/>
  <c r="C461" i="5"/>
  <c r="E871" i="1"/>
  <c r="F871" i="1" s="1"/>
  <c r="G871" i="1" s="1"/>
  <c r="N871" i="1" s="1"/>
  <c r="G460" i="5"/>
  <c r="C460" i="5"/>
  <c r="E460" i="5"/>
  <c r="E870" i="1"/>
  <c r="G459" i="5"/>
  <c r="C459" i="5"/>
  <c r="E869" i="1"/>
  <c r="G458" i="5"/>
  <c r="C458" i="5"/>
  <c r="E868" i="1"/>
  <c r="E458" i="5" s="1"/>
  <c r="G457" i="5"/>
  <c r="C457" i="5"/>
  <c r="E867" i="1"/>
  <c r="E457" i="5" s="1"/>
  <c r="G456" i="5"/>
  <c r="C456" i="5"/>
  <c r="E866" i="1"/>
  <c r="E456" i="5" s="1"/>
  <c r="G455" i="5"/>
  <c r="C455" i="5"/>
  <c r="E865" i="1"/>
  <c r="E455" i="5" s="1"/>
  <c r="G454" i="5"/>
  <c r="C454" i="5"/>
  <c r="E864" i="1"/>
  <c r="E454" i="5" s="1"/>
  <c r="G453" i="5"/>
  <c r="C453" i="5"/>
  <c r="E863" i="1"/>
  <c r="G452" i="5"/>
  <c r="C452" i="5"/>
  <c r="E862" i="1"/>
  <c r="G451" i="5"/>
  <c r="C451" i="5"/>
  <c r="E861" i="1"/>
  <c r="E451" i="5" s="1"/>
  <c r="G450" i="5"/>
  <c r="C450" i="5"/>
  <c r="E860" i="1"/>
  <c r="E450" i="5" s="1"/>
  <c r="G449" i="5"/>
  <c r="C449" i="5"/>
  <c r="E859" i="1"/>
  <c r="G448" i="5"/>
  <c r="C448" i="5"/>
  <c r="E858" i="1"/>
  <c r="E448" i="5" s="1"/>
  <c r="G447" i="5"/>
  <c r="C447" i="5"/>
  <c r="E857" i="1"/>
  <c r="G446" i="5"/>
  <c r="C446" i="5"/>
  <c r="E856" i="1"/>
  <c r="G445" i="5"/>
  <c r="C445" i="5"/>
  <c r="E855" i="1"/>
  <c r="G444" i="5"/>
  <c r="C444" i="5"/>
  <c r="E854" i="1"/>
  <c r="E444" i="5" s="1"/>
  <c r="G443" i="5"/>
  <c r="C443" i="5"/>
  <c r="E853" i="1"/>
  <c r="E443" i="5" s="1"/>
  <c r="G442" i="5"/>
  <c r="C442" i="5"/>
  <c r="E852" i="1"/>
  <c r="G441" i="5"/>
  <c r="C441" i="5"/>
  <c r="G440" i="5"/>
  <c r="C440" i="5"/>
  <c r="E851" i="1"/>
  <c r="E440" i="5" s="1"/>
  <c r="G439" i="5"/>
  <c r="C439" i="5"/>
  <c r="E850" i="1"/>
  <c r="F850" i="1" s="1"/>
  <c r="G850" i="1" s="1"/>
  <c r="N850" i="1" s="1"/>
  <c r="G438" i="5"/>
  <c r="C438" i="5"/>
  <c r="E849" i="1"/>
  <c r="E438" i="5" s="1"/>
  <c r="G437" i="5"/>
  <c r="C437" i="5"/>
  <c r="E848" i="1"/>
  <c r="G436" i="5"/>
  <c r="C436" i="5"/>
  <c r="E847" i="1"/>
  <c r="F847" i="1" s="1"/>
  <c r="G847" i="1" s="1"/>
  <c r="N847" i="1" s="1"/>
  <c r="G435" i="5"/>
  <c r="C435" i="5"/>
  <c r="E846" i="1"/>
  <c r="E435" i="5" s="1"/>
  <c r="G434" i="5"/>
  <c r="C434" i="5"/>
  <c r="E845" i="1"/>
  <c r="F845" i="1" s="1"/>
  <c r="G845" i="1" s="1"/>
  <c r="N845" i="1" s="1"/>
  <c r="G433" i="5"/>
  <c r="C433" i="5"/>
  <c r="E844" i="1"/>
  <c r="F844" i="1" s="1"/>
  <c r="G844" i="1" s="1"/>
  <c r="N844" i="1" s="1"/>
  <c r="G432" i="5"/>
  <c r="C432" i="5"/>
  <c r="E843" i="1"/>
  <c r="G431" i="5"/>
  <c r="C431" i="5"/>
  <c r="E842" i="1"/>
  <c r="E431" i="5" s="1"/>
  <c r="G430" i="5"/>
  <c r="C430" i="5"/>
  <c r="E841" i="1"/>
  <c r="G429" i="5"/>
  <c r="C429" i="5"/>
  <c r="E840" i="1"/>
  <c r="E429" i="5" s="1"/>
  <c r="G428" i="5"/>
  <c r="C428" i="5"/>
  <c r="E839" i="1"/>
  <c r="F839" i="1" s="1"/>
  <c r="G839" i="1" s="1"/>
  <c r="N839" i="1" s="1"/>
  <c r="G427" i="5"/>
  <c r="C427" i="5"/>
  <c r="E838" i="1"/>
  <c r="G426" i="5"/>
  <c r="C426" i="5"/>
  <c r="E837" i="1"/>
  <c r="E426" i="5" s="1"/>
  <c r="G425" i="5"/>
  <c r="C425" i="5"/>
  <c r="E835" i="1"/>
  <c r="E425" i="5" s="1"/>
  <c r="G424" i="5"/>
  <c r="C424" i="5"/>
  <c r="E834" i="1"/>
  <c r="G423" i="5"/>
  <c r="C423" i="5"/>
  <c r="E833" i="1"/>
  <c r="E423" i="5" s="1"/>
  <c r="G422" i="5"/>
  <c r="C422" i="5"/>
  <c r="E832" i="1"/>
  <c r="E422" i="5" s="1"/>
  <c r="G421" i="5"/>
  <c r="C421" i="5"/>
  <c r="E831" i="1"/>
  <c r="G420" i="5"/>
  <c r="C420" i="5"/>
  <c r="E830" i="1"/>
  <c r="G419" i="5"/>
  <c r="C419" i="5"/>
  <c r="E829" i="1"/>
  <c r="F829" i="1" s="1"/>
  <c r="G829" i="1" s="1"/>
  <c r="N829" i="1" s="1"/>
  <c r="G418" i="5"/>
  <c r="C418" i="5"/>
  <c r="E828" i="1"/>
  <c r="E418" i="5" s="1"/>
  <c r="G417" i="5"/>
  <c r="C417" i="5"/>
  <c r="E827" i="1"/>
  <c r="G416" i="5"/>
  <c r="C416" i="5"/>
  <c r="E826" i="1"/>
  <c r="G415" i="5"/>
  <c r="C415" i="5"/>
  <c r="E825" i="1"/>
  <c r="E415" i="5" s="1"/>
  <c r="G414" i="5"/>
  <c r="C414" i="5"/>
  <c r="E824" i="1"/>
  <c r="E414" i="5" s="1"/>
  <c r="G413" i="5"/>
  <c r="C413" i="5"/>
  <c r="E823" i="1"/>
  <c r="E413" i="5" s="1"/>
  <c r="G412" i="5"/>
  <c r="C412" i="5"/>
  <c r="E822" i="1"/>
  <c r="E412" i="5" s="1"/>
  <c r="G411" i="5"/>
  <c r="C411" i="5"/>
  <c r="E821" i="1"/>
  <c r="F821" i="1" s="1"/>
  <c r="G821" i="1" s="1"/>
  <c r="N821" i="1" s="1"/>
  <c r="G410" i="5"/>
  <c r="C410" i="5"/>
  <c r="E820" i="1"/>
  <c r="F820" i="1" s="1"/>
  <c r="G820" i="1" s="1"/>
  <c r="K820" i="1" s="1"/>
  <c r="G409" i="5"/>
  <c r="C409" i="5"/>
  <c r="E819" i="1"/>
  <c r="G408" i="5"/>
  <c r="C408" i="5"/>
  <c r="E818" i="1"/>
  <c r="G407" i="5"/>
  <c r="C407" i="5"/>
  <c r="E817" i="1"/>
  <c r="E407" i="5" s="1"/>
  <c r="G406" i="5"/>
  <c r="C406" i="5"/>
  <c r="E816" i="1"/>
  <c r="F816" i="1" s="1"/>
  <c r="G405" i="5"/>
  <c r="C405" i="5"/>
  <c r="E815" i="1"/>
  <c r="E405" i="5" s="1"/>
  <c r="G404" i="5"/>
  <c r="C404" i="5"/>
  <c r="E814" i="1"/>
  <c r="F814" i="1" s="1"/>
  <c r="G814" i="1" s="1"/>
  <c r="N814" i="1" s="1"/>
  <c r="G403" i="5"/>
  <c r="C403" i="5"/>
  <c r="E813" i="1"/>
  <c r="E403" i="5" s="1"/>
  <c r="G1148" i="5"/>
  <c r="C1148" i="5"/>
  <c r="E1148" i="5"/>
  <c r="G402" i="5"/>
  <c r="C402" i="5"/>
  <c r="E811" i="1"/>
  <c r="G401" i="5"/>
  <c r="C401" i="5"/>
  <c r="E810" i="1"/>
  <c r="E401" i="5" s="1"/>
  <c r="G400" i="5"/>
  <c r="C400" i="5"/>
  <c r="E809" i="1"/>
  <c r="G399" i="5"/>
  <c r="C399" i="5"/>
  <c r="E808" i="1"/>
  <c r="G398" i="5"/>
  <c r="C398" i="5"/>
  <c r="E807" i="1"/>
  <c r="G397" i="5"/>
  <c r="C397" i="5"/>
  <c r="G396" i="5"/>
  <c r="C396" i="5"/>
  <c r="E806" i="1"/>
  <c r="E396" i="5" s="1"/>
  <c r="G395" i="5"/>
  <c r="C395" i="5"/>
  <c r="E805" i="1"/>
  <c r="E395" i="5" s="1"/>
  <c r="G394" i="5"/>
  <c r="C394" i="5"/>
  <c r="E804" i="1"/>
  <c r="E394" i="5" s="1"/>
  <c r="G393" i="5"/>
  <c r="C393" i="5"/>
  <c r="E803" i="1"/>
  <c r="F803" i="1" s="1"/>
  <c r="G392" i="5"/>
  <c r="C392" i="5"/>
  <c r="E802" i="1"/>
  <c r="G391" i="5"/>
  <c r="C391" i="5"/>
  <c r="E801" i="1"/>
  <c r="E391" i="5" s="1"/>
  <c r="G390" i="5"/>
  <c r="C390" i="5"/>
  <c r="E800" i="1"/>
  <c r="F800" i="1" s="1"/>
  <c r="G800" i="1" s="1"/>
  <c r="K800" i="1" s="1"/>
  <c r="G389" i="5"/>
  <c r="C389" i="5"/>
  <c r="E799" i="1"/>
  <c r="E389" i="5" s="1"/>
  <c r="G388" i="5"/>
  <c r="C388" i="5"/>
  <c r="E798" i="1"/>
  <c r="E388" i="5" s="1"/>
  <c r="G387" i="5"/>
  <c r="C387" i="5"/>
  <c r="E797" i="1"/>
  <c r="E387" i="5" s="1"/>
  <c r="G386" i="5"/>
  <c r="C386" i="5"/>
  <c r="E796" i="1"/>
  <c r="G385" i="5"/>
  <c r="C385" i="5"/>
  <c r="E794" i="1"/>
  <c r="E385" i="5" s="1"/>
  <c r="G384" i="5"/>
  <c r="C384" i="5"/>
  <c r="E793" i="1"/>
  <c r="F793" i="1" s="1"/>
  <c r="G793" i="1" s="1"/>
  <c r="N793" i="1" s="1"/>
  <c r="G383" i="5"/>
  <c r="C383" i="5"/>
  <c r="E792" i="1"/>
  <c r="E383" i="5" s="1"/>
  <c r="G382" i="5"/>
  <c r="C382" i="5"/>
  <c r="E791" i="1"/>
  <c r="E382" i="5" s="1"/>
  <c r="G381" i="5"/>
  <c r="C381" i="5"/>
  <c r="E790" i="1"/>
  <c r="G380" i="5"/>
  <c r="C380" i="5"/>
  <c r="E788" i="1"/>
  <c r="E380" i="5" s="1"/>
  <c r="G379" i="5"/>
  <c r="C379" i="5"/>
  <c r="E787" i="1"/>
  <c r="E379" i="5" s="1"/>
  <c r="G378" i="5"/>
  <c r="C378" i="5"/>
  <c r="E786" i="1"/>
  <c r="E378" i="5" s="1"/>
  <c r="G377" i="5"/>
  <c r="C377" i="5"/>
  <c r="E785" i="1"/>
  <c r="E377" i="5" s="1"/>
  <c r="G376" i="5"/>
  <c r="C376" i="5"/>
  <c r="E784" i="1"/>
  <c r="G375" i="5"/>
  <c r="C375" i="5"/>
  <c r="E783" i="1"/>
  <c r="E375" i="5" s="1"/>
  <c r="G374" i="5"/>
  <c r="C374" i="5"/>
  <c r="E782" i="1"/>
  <c r="E374" i="5" s="1"/>
  <c r="G373" i="5"/>
  <c r="C373" i="5"/>
  <c r="E781" i="1"/>
  <c r="E373" i="5" s="1"/>
  <c r="G372" i="5"/>
  <c r="C372" i="5"/>
  <c r="E780" i="1"/>
  <c r="G371" i="5"/>
  <c r="C371" i="5"/>
  <c r="E779" i="1"/>
  <c r="G370" i="5"/>
  <c r="C370" i="5"/>
  <c r="E778" i="1"/>
  <c r="F778" i="1" s="1"/>
  <c r="G778" i="1" s="1"/>
  <c r="N778" i="1" s="1"/>
  <c r="G369" i="5"/>
  <c r="C369" i="5"/>
  <c r="E777" i="1"/>
  <c r="G368" i="5"/>
  <c r="C368" i="5"/>
  <c r="E776" i="1"/>
  <c r="E368" i="5" s="1"/>
  <c r="G367" i="5"/>
  <c r="C367" i="5"/>
  <c r="E775" i="1"/>
  <c r="E367" i="5" s="1"/>
  <c r="G366" i="5"/>
  <c r="C366" i="5"/>
  <c r="E774" i="1"/>
  <c r="E366" i="5" s="1"/>
  <c r="G365" i="5"/>
  <c r="C365" i="5"/>
  <c r="E773" i="1"/>
  <c r="F773" i="1" s="1"/>
  <c r="G773" i="1" s="1"/>
  <c r="G364" i="5"/>
  <c r="C364" i="5"/>
  <c r="E772" i="1"/>
  <c r="F772" i="1" s="1"/>
  <c r="G772" i="1" s="1"/>
  <c r="N772" i="1" s="1"/>
  <c r="G363" i="5"/>
  <c r="C363" i="5"/>
  <c r="E771" i="1"/>
  <c r="E363" i="5" s="1"/>
  <c r="G362" i="5"/>
  <c r="C362" i="5"/>
  <c r="E770" i="1"/>
  <c r="E362" i="5" s="1"/>
  <c r="G361" i="5"/>
  <c r="C361" i="5"/>
  <c r="E769" i="1"/>
  <c r="F769" i="1" s="1"/>
  <c r="G769" i="1" s="1"/>
  <c r="N769" i="1" s="1"/>
  <c r="G360" i="5"/>
  <c r="C360" i="5"/>
  <c r="E768" i="1"/>
  <c r="E360" i="5" s="1"/>
  <c r="G359" i="5"/>
  <c r="C359" i="5"/>
  <c r="E767" i="1"/>
  <c r="G358" i="5"/>
  <c r="C358" i="5"/>
  <c r="E766" i="1"/>
  <c r="F766" i="1" s="1"/>
  <c r="G766" i="1" s="1"/>
  <c r="N766" i="1" s="1"/>
  <c r="G357" i="5"/>
  <c r="C357" i="5"/>
  <c r="E765" i="1"/>
  <c r="E357" i="5" s="1"/>
  <c r="G356" i="5"/>
  <c r="C356" i="5"/>
  <c r="E356" i="5"/>
  <c r="E764" i="1"/>
  <c r="G355" i="5"/>
  <c r="C355" i="5"/>
  <c r="E763" i="1"/>
  <c r="E355" i="5" s="1"/>
  <c r="G354" i="5"/>
  <c r="C354" i="5"/>
  <c r="E762" i="1"/>
  <c r="F762" i="1" s="1"/>
  <c r="G353" i="5"/>
  <c r="C353" i="5"/>
  <c r="E761" i="1"/>
  <c r="E353" i="5" s="1"/>
  <c r="G352" i="5"/>
  <c r="C352" i="5"/>
  <c r="E760" i="1"/>
  <c r="E352" i="5" s="1"/>
  <c r="G351" i="5"/>
  <c r="C351" i="5"/>
  <c r="E759" i="1"/>
  <c r="G350" i="5"/>
  <c r="C350" i="5"/>
  <c r="E758" i="1"/>
  <c r="E350" i="5" s="1"/>
  <c r="G1147" i="5"/>
  <c r="C1147" i="5"/>
  <c r="E1147" i="5"/>
  <c r="G349" i="5"/>
  <c r="C349" i="5"/>
  <c r="E755" i="1"/>
  <c r="E349" i="5" s="1"/>
  <c r="G348" i="5"/>
  <c r="C348" i="5"/>
  <c r="E754" i="1"/>
  <c r="F754" i="1" s="1"/>
  <c r="G754" i="1" s="1"/>
  <c r="N754" i="1" s="1"/>
  <c r="G347" i="5"/>
  <c r="C347" i="5"/>
  <c r="E753" i="1"/>
  <c r="E347" i="5" s="1"/>
  <c r="G346" i="5"/>
  <c r="C346" i="5"/>
  <c r="E752" i="1"/>
  <c r="E346" i="5" s="1"/>
  <c r="G345" i="5"/>
  <c r="C345" i="5"/>
  <c r="E751" i="1"/>
  <c r="E345" i="5" s="1"/>
  <c r="G344" i="5"/>
  <c r="C344" i="5"/>
  <c r="E750" i="1"/>
  <c r="G343" i="5"/>
  <c r="C343" i="5"/>
  <c r="E749" i="1"/>
  <c r="E343" i="5" s="1"/>
  <c r="G342" i="5"/>
  <c r="C342" i="5"/>
  <c r="E748" i="1"/>
  <c r="G341" i="5"/>
  <c r="C341" i="5"/>
  <c r="E747" i="1"/>
  <c r="G340" i="5"/>
  <c r="C340" i="5"/>
  <c r="E746" i="1"/>
  <c r="G339" i="5"/>
  <c r="C339" i="5"/>
  <c r="E745" i="1"/>
  <c r="E339" i="5" s="1"/>
  <c r="G338" i="5"/>
  <c r="C338" i="5"/>
  <c r="E744" i="1"/>
  <c r="G337" i="5"/>
  <c r="C337" i="5"/>
  <c r="E743" i="1"/>
  <c r="E337" i="5" s="1"/>
  <c r="G336" i="5"/>
  <c r="C336" i="5"/>
  <c r="E742" i="1"/>
  <c r="E336" i="5" s="1"/>
  <c r="G335" i="5"/>
  <c r="C335" i="5"/>
  <c r="E740" i="1"/>
  <c r="G334" i="5"/>
  <c r="C334" i="5"/>
  <c r="G333" i="5"/>
  <c r="C333" i="5"/>
  <c r="E333" i="5"/>
  <c r="E739" i="1"/>
  <c r="G332" i="5"/>
  <c r="C332" i="5"/>
  <c r="E738" i="1"/>
  <c r="F738" i="1" s="1"/>
  <c r="G738" i="1" s="1"/>
  <c r="O738" i="1" s="1"/>
  <c r="G331" i="5"/>
  <c r="C331" i="5"/>
  <c r="E737" i="1"/>
  <c r="E331" i="5" s="1"/>
  <c r="G330" i="5"/>
  <c r="C330" i="5"/>
  <c r="E736" i="1"/>
  <c r="G329" i="5"/>
  <c r="C329" i="5"/>
  <c r="E735" i="1"/>
  <c r="F735" i="1" s="1"/>
  <c r="G735" i="1" s="1"/>
  <c r="K735" i="1" s="1"/>
  <c r="G328" i="5"/>
  <c r="C328" i="5"/>
  <c r="E734" i="1"/>
  <c r="F734" i="1" s="1"/>
  <c r="G734" i="1" s="1"/>
  <c r="N734" i="1" s="1"/>
  <c r="G327" i="5"/>
  <c r="C327" i="5"/>
  <c r="E733" i="1"/>
  <c r="F733" i="1" s="1"/>
  <c r="G733" i="1" s="1"/>
  <c r="K733" i="1" s="1"/>
  <c r="G326" i="5"/>
  <c r="C326" i="5"/>
  <c r="E731" i="1"/>
  <c r="E326" i="5" s="1"/>
  <c r="G325" i="5"/>
  <c r="C325" i="5"/>
  <c r="E730" i="1"/>
  <c r="G324" i="5"/>
  <c r="C324" i="5"/>
  <c r="E729" i="1"/>
  <c r="E324" i="5" s="1"/>
  <c r="G323" i="5"/>
  <c r="C323" i="5"/>
  <c r="E728" i="1"/>
  <c r="E323" i="5" s="1"/>
  <c r="G322" i="5"/>
  <c r="C322" i="5"/>
  <c r="E727" i="1"/>
  <c r="E322" i="5" s="1"/>
  <c r="G321" i="5"/>
  <c r="C321" i="5"/>
  <c r="E726" i="1"/>
  <c r="E321" i="5" s="1"/>
  <c r="G320" i="5"/>
  <c r="C320" i="5"/>
  <c r="E725" i="1"/>
  <c r="E319" i="5" s="1"/>
  <c r="G319" i="5"/>
  <c r="C319" i="5"/>
  <c r="G318" i="5"/>
  <c r="C318" i="5"/>
  <c r="E724" i="1"/>
  <c r="E318" i="5" s="1"/>
  <c r="G317" i="5"/>
  <c r="C317" i="5"/>
  <c r="E723" i="1"/>
  <c r="E317" i="5" s="1"/>
  <c r="G316" i="5"/>
  <c r="C316" i="5"/>
  <c r="E722" i="1"/>
  <c r="G315" i="5"/>
  <c r="C315" i="5"/>
  <c r="E721" i="1"/>
  <c r="E315" i="5" s="1"/>
  <c r="G314" i="5"/>
  <c r="C314" i="5"/>
  <c r="E720" i="1"/>
  <c r="E314" i="5" s="1"/>
  <c r="G313" i="5"/>
  <c r="C313" i="5"/>
  <c r="E719" i="1"/>
  <c r="E313" i="5" s="1"/>
  <c r="G312" i="5"/>
  <c r="C312" i="5"/>
  <c r="E718" i="1"/>
  <c r="E312" i="5" s="1"/>
  <c r="G311" i="5"/>
  <c r="C311" i="5"/>
  <c r="E717" i="1"/>
  <c r="E311" i="5" s="1"/>
  <c r="G310" i="5"/>
  <c r="C310" i="5"/>
  <c r="E715" i="1"/>
  <c r="E310" i="5" s="1"/>
  <c r="G309" i="5"/>
  <c r="C309" i="5"/>
  <c r="E714" i="1"/>
  <c r="E309" i="5" s="1"/>
  <c r="G308" i="5"/>
  <c r="C308" i="5"/>
  <c r="E712" i="1"/>
  <c r="E308" i="5"/>
  <c r="G307" i="5"/>
  <c r="C307" i="5"/>
  <c r="E710" i="1"/>
  <c r="G306" i="5"/>
  <c r="C306" i="5"/>
  <c r="E709" i="1"/>
  <c r="E306" i="5" s="1"/>
  <c r="G305" i="5"/>
  <c r="C305" i="5"/>
  <c r="E708" i="1"/>
  <c r="E305" i="5" s="1"/>
  <c r="G304" i="5"/>
  <c r="C304" i="5"/>
  <c r="E707" i="1"/>
  <c r="G303" i="5"/>
  <c r="C303" i="5"/>
  <c r="E706" i="1"/>
  <c r="E303" i="5" s="1"/>
  <c r="G302" i="5"/>
  <c r="C302" i="5"/>
  <c r="E705" i="1"/>
  <c r="E302" i="5" s="1"/>
  <c r="G301" i="5"/>
  <c r="C301" i="5"/>
  <c r="E703" i="1"/>
  <c r="G300" i="5"/>
  <c r="C300" i="5"/>
  <c r="G299" i="5"/>
  <c r="C299" i="5"/>
  <c r="E702" i="1"/>
  <c r="F702" i="1" s="1"/>
  <c r="G702" i="1" s="1"/>
  <c r="K702" i="1" s="1"/>
  <c r="G298" i="5"/>
  <c r="C298" i="5"/>
  <c r="E701" i="1"/>
  <c r="E298" i="5" s="1"/>
  <c r="G297" i="5"/>
  <c r="C297" i="5"/>
  <c r="E700" i="1"/>
  <c r="E297" i="5" s="1"/>
  <c r="G296" i="5"/>
  <c r="C296" i="5"/>
  <c r="E699" i="1"/>
  <c r="F699" i="1" s="1"/>
  <c r="G699" i="1" s="1"/>
  <c r="N699" i="1" s="1"/>
  <c r="G295" i="5"/>
  <c r="C295" i="5"/>
  <c r="E295" i="5"/>
  <c r="E698" i="1"/>
  <c r="G294" i="5"/>
  <c r="C294" i="5"/>
  <c r="E697" i="1"/>
  <c r="G293" i="5"/>
  <c r="C293" i="5"/>
  <c r="E696" i="1"/>
  <c r="G292" i="5"/>
  <c r="C292" i="5"/>
  <c r="E695" i="1"/>
  <c r="F695" i="1" s="1"/>
  <c r="G695" i="1" s="1"/>
  <c r="G291" i="5"/>
  <c r="C291" i="5"/>
  <c r="E694" i="1"/>
  <c r="G290" i="5"/>
  <c r="C290" i="5"/>
  <c r="E693" i="1"/>
  <c r="E290" i="5" s="1"/>
  <c r="G289" i="5"/>
  <c r="C289" i="5"/>
  <c r="E692" i="1"/>
  <c r="E289" i="5" s="1"/>
  <c r="G288" i="5"/>
  <c r="C288" i="5"/>
  <c r="E691" i="1"/>
  <c r="F691" i="1" s="1"/>
  <c r="G287" i="5"/>
  <c r="C287" i="5"/>
  <c r="E690" i="1"/>
  <c r="F690" i="1" s="1"/>
  <c r="G690" i="1" s="1"/>
  <c r="J690" i="1" s="1"/>
  <c r="G286" i="5"/>
  <c r="C286" i="5"/>
  <c r="E689" i="1"/>
  <c r="G285" i="5"/>
  <c r="C285" i="5"/>
  <c r="E688" i="1"/>
  <c r="E285" i="5" s="1"/>
  <c r="G284" i="5"/>
  <c r="C284" i="5"/>
  <c r="E685" i="1"/>
  <c r="E284" i="5" s="1"/>
  <c r="G283" i="5"/>
  <c r="C283" i="5"/>
  <c r="E684" i="1"/>
  <c r="F684" i="1" s="1"/>
  <c r="G684" i="1" s="1"/>
  <c r="K684" i="1" s="1"/>
  <c r="G282" i="5"/>
  <c r="C282" i="5"/>
  <c r="E683" i="1"/>
  <c r="E282" i="5" s="1"/>
  <c r="G281" i="5"/>
  <c r="C281" i="5"/>
  <c r="E682" i="1"/>
  <c r="G280" i="5"/>
  <c r="C280" i="5"/>
  <c r="E681" i="1"/>
  <c r="E280" i="5" s="1"/>
  <c r="G279" i="5"/>
  <c r="C279" i="5"/>
  <c r="E680" i="1"/>
  <c r="E279" i="5"/>
  <c r="G278" i="5"/>
  <c r="C278" i="5"/>
  <c r="E679" i="1"/>
  <c r="E278" i="5" s="1"/>
  <c r="G277" i="5"/>
  <c r="C277" i="5"/>
  <c r="E678" i="1"/>
  <c r="E277" i="5" s="1"/>
  <c r="G276" i="5"/>
  <c r="C276" i="5"/>
  <c r="E677" i="1"/>
  <c r="F677" i="1" s="1"/>
  <c r="G677" i="1" s="1"/>
  <c r="K677" i="1" s="1"/>
  <c r="G275" i="5"/>
  <c r="C275" i="5"/>
  <c r="E676" i="1"/>
  <c r="G274" i="5"/>
  <c r="C274" i="5"/>
  <c r="E675" i="1"/>
  <c r="E274" i="5"/>
  <c r="G273" i="5"/>
  <c r="C273" i="5"/>
  <c r="E674" i="1"/>
  <c r="E273" i="5" s="1"/>
  <c r="G272" i="5"/>
  <c r="C272" i="5"/>
  <c r="E673" i="1"/>
  <c r="E272" i="5" s="1"/>
  <c r="G271" i="5"/>
  <c r="C271" i="5"/>
  <c r="E672" i="1"/>
  <c r="E271" i="5" s="1"/>
  <c r="G270" i="5"/>
  <c r="C270" i="5"/>
  <c r="E670" i="1"/>
  <c r="E270" i="5" s="1"/>
  <c r="G269" i="5"/>
  <c r="C269" i="5"/>
  <c r="E669" i="1"/>
  <c r="E269" i="5" s="1"/>
  <c r="G268" i="5"/>
  <c r="C268" i="5"/>
  <c r="E668" i="1"/>
  <c r="E268" i="5" s="1"/>
  <c r="G267" i="5"/>
  <c r="C267" i="5"/>
  <c r="E667" i="1"/>
  <c r="F667" i="1" s="1"/>
  <c r="G667" i="1" s="1"/>
  <c r="G266" i="5"/>
  <c r="C266" i="5"/>
  <c r="E666" i="1"/>
  <c r="E266" i="5" s="1"/>
  <c r="G265" i="5"/>
  <c r="C265" i="5"/>
  <c r="E665" i="1"/>
  <c r="E265" i="5" s="1"/>
  <c r="G264" i="5"/>
  <c r="C264" i="5"/>
  <c r="E664" i="1"/>
  <c r="F664" i="1" s="1"/>
  <c r="G664" i="1" s="1"/>
  <c r="N664" i="1" s="1"/>
  <c r="G263" i="5"/>
  <c r="C263" i="5"/>
  <c r="E663" i="1"/>
  <c r="E263" i="5" s="1"/>
  <c r="G262" i="5"/>
  <c r="C262" i="5"/>
  <c r="E662" i="1"/>
  <c r="G261" i="5"/>
  <c r="C261" i="5"/>
  <c r="E661" i="1"/>
  <c r="G1146" i="5"/>
  <c r="C1146" i="5"/>
  <c r="E1146" i="5"/>
  <c r="G260" i="5"/>
  <c r="C260" i="5"/>
  <c r="E659" i="1"/>
  <c r="G259" i="5"/>
  <c r="C259" i="5"/>
  <c r="E658" i="1"/>
  <c r="E259" i="5" s="1"/>
  <c r="G258" i="5"/>
  <c r="C258" i="5"/>
  <c r="E657" i="1"/>
  <c r="F657" i="1" s="1"/>
  <c r="G657" i="1" s="1"/>
  <c r="N657" i="1" s="1"/>
  <c r="G1145" i="5"/>
  <c r="C1145" i="5"/>
  <c r="G257" i="5"/>
  <c r="C257" i="5"/>
  <c r="E655" i="1"/>
  <c r="E257" i="5" s="1"/>
  <c r="G256" i="5"/>
  <c r="C256" i="5"/>
  <c r="E654" i="1"/>
  <c r="F654" i="1" s="1"/>
  <c r="G654" i="1" s="1"/>
  <c r="N654" i="1" s="1"/>
  <c r="G255" i="5"/>
  <c r="C255" i="5"/>
  <c r="E653" i="1"/>
  <c r="E255" i="5" s="1"/>
  <c r="G254" i="5"/>
  <c r="C254" i="5"/>
  <c r="E652" i="1"/>
  <c r="E254" i="5" s="1"/>
  <c r="G1144" i="5"/>
  <c r="C1144" i="5"/>
  <c r="E1144" i="5"/>
  <c r="G253" i="5"/>
  <c r="C253" i="5"/>
  <c r="E649" i="1"/>
  <c r="G252" i="5"/>
  <c r="C252" i="5"/>
  <c r="E648" i="1"/>
  <c r="F648" i="1" s="1"/>
  <c r="G648" i="1" s="1"/>
  <c r="O648" i="1" s="1"/>
  <c r="G251" i="5"/>
  <c r="C251" i="5"/>
  <c r="E647" i="1"/>
  <c r="F647" i="1" s="1"/>
  <c r="G647" i="1" s="1"/>
  <c r="N647" i="1" s="1"/>
  <c r="G250" i="5"/>
  <c r="C250" i="5"/>
  <c r="E646" i="1"/>
  <c r="E250" i="5" s="1"/>
  <c r="G249" i="5"/>
  <c r="C249" i="5"/>
  <c r="E645" i="1"/>
  <c r="E249" i="5" s="1"/>
  <c r="G248" i="5"/>
  <c r="C248" i="5"/>
  <c r="E644" i="1"/>
  <c r="F644" i="1" s="1"/>
  <c r="G644" i="1" s="1"/>
  <c r="N644" i="1" s="1"/>
  <c r="G247" i="5"/>
  <c r="C247" i="5"/>
  <c r="E643" i="1"/>
  <c r="F643" i="1" s="1"/>
  <c r="G246" i="5"/>
  <c r="C246" i="5"/>
  <c r="E642" i="1"/>
  <c r="E246" i="5" s="1"/>
  <c r="G245" i="5"/>
  <c r="C245" i="5"/>
  <c r="E641" i="1"/>
  <c r="E245" i="5" s="1"/>
  <c r="G244" i="5"/>
  <c r="C244" i="5"/>
  <c r="E640" i="1"/>
  <c r="E244" i="5" s="1"/>
  <c r="G243" i="5"/>
  <c r="C243" i="5"/>
  <c r="E638" i="1"/>
  <c r="G242" i="5"/>
  <c r="C242" i="5"/>
  <c r="G241" i="5"/>
  <c r="C241" i="5"/>
  <c r="E637" i="1"/>
  <c r="E241" i="5" s="1"/>
  <c r="G240" i="5"/>
  <c r="C240" i="5"/>
  <c r="E636" i="1"/>
  <c r="G239" i="5"/>
  <c r="C239" i="5"/>
  <c r="E635" i="1"/>
  <c r="E239" i="5" s="1"/>
  <c r="G238" i="5"/>
  <c r="C238" i="5"/>
  <c r="E634" i="1"/>
  <c r="G237" i="5"/>
  <c r="C237" i="5"/>
  <c r="E633" i="1"/>
  <c r="E237" i="5" s="1"/>
  <c r="G236" i="5"/>
  <c r="C236" i="5"/>
  <c r="E632" i="1"/>
  <c r="E236" i="5" s="1"/>
  <c r="G235" i="5"/>
  <c r="C235" i="5"/>
  <c r="E631" i="1"/>
  <c r="E235" i="5" s="1"/>
  <c r="G234" i="5"/>
  <c r="C234" i="5"/>
  <c r="E630" i="1"/>
  <c r="F630" i="1" s="1"/>
  <c r="G630" i="1" s="1"/>
  <c r="N630" i="1" s="1"/>
  <c r="G233" i="5"/>
  <c r="C233" i="5"/>
  <c r="E629" i="1"/>
  <c r="G232" i="5"/>
  <c r="C232" i="5"/>
  <c r="E628" i="1"/>
  <c r="E232" i="5" s="1"/>
  <c r="G1143" i="5"/>
  <c r="C1143" i="5"/>
  <c r="E1143" i="5"/>
  <c r="G231" i="5"/>
  <c r="C231" i="5"/>
  <c r="E626" i="1"/>
  <c r="E231" i="5" s="1"/>
  <c r="G230" i="5"/>
  <c r="C230" i="5"/>
  <c r="E624" i="1"/>
  <c r="E230" i="5" s="1"/>
  <c r="G229" i="5"/>
  <c r="C229" i="5"/>
  <c r="E623" i="1"/>
  <c r="E229" i="5" s="1"/>
  <c r="G228" i="5"/>
  <c r="C228" i="5"/>
  <c r="E622" i="1"/>
  <c r="E228" i="5" s="1"/>
  <c r="G227" i="5"/>
  <c r="C227" i="5"/>
  <c r="E621" i="1"/>
  <c r="G226" i="5"/>
  <c r="C226" i="5"/>
  <c r="E226" i="5"/>
  <c r="E620" i="1"/>
  <c r="G225" i="5"/>
  <c r="C225" i="5"/>
  <c r="E619" i="1"/>
  <c r="E225" i="5" s="1"/>
  <c r="G224" i="5"/>
  <c r="C224" i="5"/>
  <c r="E618" i="1"/>
  <c r="G1142" i="5"/>
  <c r="C1142" i="5"/>
  <c r="E1142" i="5"/>
  <c r="G1141" i="5"/>
  <c r="C1141" i="5"/>
  <c r="G1140" i="5"/>
  <c r="C1140" i="5"/>
  <c r="E1140" i="5"/>
  <c r="G1139" i="5"/>
  <c r="C1139" i="5"/>
  <c r="E1139" i="5"/>
  <c r="G223" i="5"/>
  <c r="C223" i="5"/>
  <c r="E613" i="1"/>
  <c r="G222" i="5"/>
  <c r="C222" i="5"/>
  <c r="E612" i="1"/>
  <c r="E222" i="5" s="1"/>
  <c r="G221" i="5"/>
  <c r="C221" i="5"/>
  <c r="E611" i="1"/>
  <c r="E221" i="5" s="1"/>
  <c r="G220" i="5"/>
  <c r="C220" i="5"/>
  <c r="E610" i="1"/>
  <c r="E220" i="5" s="1"/>
  <c r="G219" i="5"/>
  <c r="C219" i="5"/>
  <c r="E609" i="1"/>
  <c r="E219" i="5" s="1"/>
  <c r="G218" i="5"/>
  <c r="C218" i="5"/>
  <c r="E607" i="1"/>
  <c r="G217" i="5"/>
  <c r="C217" i="5"/>
  <c r="E606" i="1"/>
  <c r="F606" i="1" s="1"/>
  <c r="G606" i="1" s="1"/>
  <c r="N606" i="1" s="1"/>
  <c r="G216" i="5"/>
  <c r="C216" i="5"/>
  <c r="E605" i="1"/>
  <c r="E216" i="5" s="1"/>
  <c r="G215" i="5"/>
  <c r="C215" i="5"/>
  <c r="E604" i="1"/>
  <c r="E215" i="5" s="1"/>
  <c r="G214" i="5"/>
  <c r="C214" i="5"/>
  <c r="E603" i="1"/>
  <c r="F603" i="1" s="1"/>
  <c r="G603" i="1" s="1"/>
  <c r="N603" i="1" s="1"/>
  <c r="G213" i="5"/>
  <c r="C213" i="5"/>
  <c r="E602" i="1"/>
  <c r="E213" i="5" s="1"/>
  <c r="G1138" i="5"/>
  <c r="C1138" i="5"/>
  <c r="E1138" i="5"/>
  <c r="G1137" i="5"/>
  <c r="C1137" i="5"/>
  <c r="G212" i="5"/>
  <c r="C212" i="5"/>
  <c r="E599" i="1"/>
  <c r="G211" i="5"/>
  <c r="C211" i="5"/>
  <c r="E598" i="1"/>
  <c r="E211" i="5" s="1"/>
  <c r="G210" i="5"/>
  <c r="C210" i="5"/>
  <c r="E597" i="1"/>
  <c r="E210" i="5" s="1"/>
  <c r="G209" i="5"/>
  <c r="C209" i="5"/>
  <c r="E596" i="1"/>
  <c r="E209" i="5" s="1"/>
  <c r="G208" i="5"/>
  <c r="C208" i="5"/>
  <c r="E595" i="1"/>
  <c r="E208" i="5" s="1"/>
  <c r="G207" i="5"/>
  <c r="C207" i="5"/>
  <c r="G206" i="5"/>
  <c r="C206" i="5"/>
  <c r="E594" i="1"/>
  <c r="G205" i="5"/>
  <c r="C205" i="5"/>
  <c r="E593" i="1"/>
  <c r="G204" i="5"/>
  <c r="C204" i="5"/>
  <c r="E592" i="1"/>
  <c r="E204" i="5" s="1"/>
  <c r="G203" i="5"/>
  <c r="C203" i="5"/>
  <c r="E591" i="1"/>
  <c r="G202" i="5"/>
  <c r="C202" i="5"/>
  <c r="E587" i="1"/>
  <c r="G201" i="5"/>
  <c r="C201" i="5"/>
  <c r="E586" i="1"/>
  <c r="G1136" i="5"/>
  <c r="C1136" i="5"/>
  <c r="E1136" i="5"/>
  <c r="G1135" i="5"/>
  <c r="C1135" i="5"/>
  <c r="G1134" i="5"/>
  <c r="C1134" i="5"/>
  <c r="G1133" i="5"/>
  <c r="C1133" i="5"/>
  <c r="E1133" i="5"/>
  <c r="G1132" i="5"/>
  <c r="C1132" i="5"/>
  <c r="E1132" i="5"/>
  <c r="G1131" i="5"/>
  <c r="C1131" i="5"/>
  <c r="G1130" i="5"/>
  <c r="C1130" i="5"/>
  <c r="G200" i="5"/>
  <c r="C200" i="5"/>
  <c r="E578" i="1"/>
  <c r="E200" i="5" s="1"/>
  <c r="G199" i="5"/>
  <c r="C199" i="5"/>
  <c r="E577" i="1"/>
  <c r="E199" i="5" s="1"/>
  <c r="G198" i="5"/>
  <c r="C198" i="5"/>
  <c r="E576" i="1"/>
  <c r="G197" i="5"/>
  <c r="C197" i="5"/>
  <c r="E575" i="1"/>
  <c r="G196" i="5"/>
  <c r="C196" i="5"/>
  <c r="E574" i="1"/>
  <c r="E196" i="5" s="1"/>
  <c r="G195" i="5"/>
  <c r="C195" i="5"/>
  <c r="E573" i="1"/>
  <c r="E195" i="5" s="1"/>
  <c r="G194" i="5"/>
  <c r="C194" i="5"/>
  <c r="E570" i="1"/>
  <c r="E194" i="5" s="1"/>
  <c r="G193" i="5"/>
  <c r="C193" i="5"/>
  <c r="E569" i="1"/>
  <c r="E193" i="5" s="1"/>
  <c r="G192" i="5"/>
  <c r="C192" i="5"/>
  <c r="E568" i="1"/>
  <c r="E192" i="5" s="1"/>
  <c r="G191" i="5"/>
  <c r="C191" i="5"/>
  <c r="E191" i="5"/>
  <c r="E567" i="1"/>
  <c r="G190" i="5"/>
  <c r="C190" i="5"/>
  <c r="E566" i="1"/>
  <c r="F566" i="1" s="1"/>
  <c r="G566" i="1" s="1"/>
  <c r="N566" i="1" s="1"/>
  <c r="G189" i="5"/>
  <c r="C189" i="5"/>
  <c r="E565" i="1"/>
  <c r="E189" i="5"/>
  <c r="G188" i="5"/>
  <c r="C188" i="5"/>
  <c r="E564" i="1"/>
  <c r="G187" i="5"/>
  <c r="C187" i="5"/>
  <c r="E563" i="1"/>
  <c r="E187" i="5" s="1"/>
  <c r="G1129" i="5"/>
  <c r="C1129" i="5"/>
  <c r="E1129" i="5"/>
  <c r="G186" i="5"/>
  <c r="C186" i="5"/>
  <c r="E561" i="1"/>
  <c r="E186" i="5" s="1"/>
  <c r="G185" i="5"/>
  <c r="C185" i="5"/>
  <c r="E560" i="1"/>
  <c r="E185" i="5" s="1"/>
  <c r="G184" i="5"/>
  <c r="C184" i="5"/>
  <c r="E559" i="1"/>
  <c r="F559" i="1" s="1"/>
  <c r="G559" i="1" s="1"/>
  <c r="N559" i="1" s="1"/>
  <c r="G183" i="5"/>
  <c r="C183" i="5"/>
  <c r="E558" i="1"/>
  <c r="E183" i="5" s="1"/>
  <c r="G182" i="5"/>
  <c r="C182" i="5"/>
  <c r="E557" i="1"/>
  <c r="G181" i="5"/>
  <c r="C181" i="5"/>
  <c r="E556" i="1"/>
  <c r="G180" i="5"/>
  <c r="C180" i="5"/>
  <c r="E555" i="1"/>
  <c r="G1128" i="5"/>
  <c r="C1128" i="5"/>
  <c r="E1128" i="5"/>
  <c r="G1127" i="5"/>
  <c r="C1127" i="5"/>
  <c r="G179" i="5"/>
  <c r="C179" i="5"/>
  <c r="E552" i="1"/>
  <c r="E179" i="5" s="1"/>
  <c r="G178" i="5"/>
  <c r="C178" i="5"/>
  <c r="E551" i="1"/>
  <c r="E178" i="5" s="1"/>
  <c r="G177" i="5"/>
  <c r="C177" i="5"/>
  <c r="E550" i="1"/>
  <c r="E177" i="5" s="1"/>
  <c r="G176" i="5"/>
  <c r="C176" i="5"/>
  <c r="E549" i="1"/>
  <c r="E176" i="5" s="1"/>
  <c r="G175" i="5"/>
  <c r="C175" i="5"/>
  <c r="E548" i="1"/>
  <c r="E175" i="5" s="1"/>
  <c r="G174" i="5"/>
  <c r="C174" i="5"/>
  <c r="E547" i="1"/>
  <c r="E174" i="5" s="1"/>
  <c r="G173" i="5"/>
  <c r="C173" i="5"/>
  <c r="E545" i="1"/>
  <c r="G172" i="5"/>
  <c r="C172" i="5"/>
  <c r="E544" i="1"/>
  <c r="F544" i="1" s="1"/>
  <c r="G544" i="1" s="1"/>
  <c r="N544" i="1" s="1"/>
  <c r="G171" i="5"/>
  <c r="C171" i="5"/>
  <c r="E543" i="1"/>
  <c r="E171" i="5" s="1"/>
  <c r="G170" i="5"/>
  <c r="C170" i="5"/>
  <c r="E542" i="1"/>
  <c r="G169" i="5"/>
  <c r="C169" i="5"/>
  <c r="E541" i="1"/>
  <c r="G168" i="5"/>
  <c r="C168" i="5"/>
  <c r="E540" i="1"/>
  <c r="E168" i="5" s="1"/>
  <c r="G167" i="5"/>
  <c r="C167" i="5"/>
  <c r="E537" i="1"/>
  <c r="E167" i="5" s="1"/>
  <c r="G166" i="5"/>
  <c r="C166" i="5"/>
  <c r="G165" i="5"/>
  <c r="C165" i="5"/>
  <c r="E536" i="1"/>
  <c r="G164" i="5"/>
  <c r="C164" i="5"/>
  <c r="E535" i="1"/>
  <c r="E164" i="5" s="1"/>
  <c r="G163" i="5"/>
  <c r="C163" i="5"/>
  <c r="E533" i="1"/>
  <c r="E163" i="5" s="1"/>
  <c r="G162" i="5"/>
  <c r="C162" i="5"/>
  <c r="E531" i="1"/>
  <c r="E162" i="5" s="1"/>
  <c r="G161" i="5"/>
  <c r="C161" i="5"/>
  <c r="E529" i="1"/>
  <c r="E161" i="5" s="1"/>
  <c r="G160" i="5"/>
  <c r="C160" i="5"/>
  <c r="E527" i="1"/>
  <c r="E160" i="5" s="1"/>
  <c r="G159" i="5"/>
  <c r="C159" i="5"/>
  <c r="E525" i="1"/>
  <c r="E159" i="5" s="1"/>
  <c r="G158" i="5"/>
  <c r="C158" i="5"/>
  <c r="E523" i="1"/>
  <c r="E158" i="5" s="1"/>
  <c r="G157" i="5"/>
  <c r="C157" i="5"/>
  <c r="E521" i="1"/>
  <c r="G156" i="5"/>
  <c r="C156" i="5"/>
  <c r="E519" i="1"/>
  <c r="F519" i="1" s="1"/>
  <c r="G519" i="1" s="1"/>
  <c r="N519" i="1" s="1"/>
  <c r="G155" i="5"/>
  <c r="C155" i="5"/>
  <c r="E517" i="1"/>
  <c r="E155" i="5" s="1"/>
  <c r="G154" i="5"/>
  <c r="C154" i="5"/>
  <c r="E515" i="1"/>
  <c r="G153" i="5"/>
  <c r="C153" i="5"/>
  <c r="E514" i="1"/>
  <c r="E153" i="5" s="1"/>
  <c r="G152" i="5"/>
  <c r="C152" i="5"/>
  <c r="E511" i="1"/>
  <c r="E152" i="5" s="1"/>
  <c r="G151" i="5"/>
  <c r="C151" i="5"/>
  <c r="E510" i="1"/>
  <c r="E151" i="5" s="1"/>
  <c r="G150" i="5"/>
  <c r="C150" i="5"/>
  <c r="E509" i="1"/>
  <c r="E150" i="5" s="1"/>
  <c r="G149" i="5"/>
  <c r="C149" i="5"/>
  <c r="E506" i="1"/>
  <c r="G148" i="5"/>
  <c r="C148" i="5"/>
  <c r="G147" i="5"/>
  <c r="C147" i="5"/>
  <c r="E504" i="1"/>
  <c r="E147" i="5" s="1"/>
  <c r="G146" i="5"/>
  <c r="C146" i="5"/>
  <c r="E503" i="1"/>
  <c r="E146" i="5" s="1"/>
  <c r="G145" i="5"/>
  <c r="C145" i="5"/>
  <c r="E501" i="1"/>
  <c r="E145" i="5" s="1"/>
  <c r="G144" i="5"/>
  <c r="C144" i="5"/>
  <c r="E500" i="1"/>
  <c r="E144" i="5" s="1"/>
  <c r="G143" i="5"/>
  <c r="C143" i="5"/>
  <c r="E499" i="1"/>
  <c r="G142" i="5"/>
  <c r="C142" i="5"/>
  <c r="E498" i="1"/>
  <c r="E142" i="5" s="1"/>
  <c r="G141" i="5"/>
  <c r="C141" i="5"/>
  <c r="E497" i="1"/>
  <c r="E141" i="5" s="1"/>
  <c r="G1126" i="5"/>
  <c r="C1126" i="5"/>
  <c r="E1126" i="5"/>
  <c r="G140" i="5"/>
  <c r="C140" i="5"/>
  <c r="E494" i="1"/>
  <c r="G139" i="5"/>
  <c r="C139" i="5"/>
  <c r="E493" i="1"/>
  <c r="E139" i="5" s="1"/>
  <c r="G138" i="5"/>
  <c r="C138" i="5"/>
  <c r="E492" i="1"/>
  <c r="E138" i="5" s="1"/>
  <c r="G137" i="5"/>
  <c r="C137" i="5"/>
  <c r="E491" i="1"/>
  <c r="G136" i="5"/>
  <c r="C136" i="5"/>
  <c r="E490" i="1"/>
  <c r="G135" i="5"/>
  <c r="C135" i="5"/>
  <c r="E488" i="1"/>
  <c r="E135" i="5" s="1"/>
  <c r="G134" i="5"/>
  <c r="C134" i="5"/>
  <c r="E487" i="1"/>
  <c r="E134" i="5" s="1"/>
  <c r="G133" i="5"/>
  <c r="C133" i="5"/>
  <c r="E485" i="1"/>
  <c r="G132" i="5"/>
  <c r="C132" i="5"/>
  <c r="E484" i="1"/>
  <c r="E132" i="5" s="1"/>
  <c r="G131" i="5"/>
  <c r="C131" i="5"/>
  <c r="E483" i="1"/>
  <c r="G130" i="5"/>
  <c r="C130" i="5"/>
  <c r="E482" i="1"/>
  <c r="E130" i="5" s="1"/>
  <c r="G129" i="5"/>
  <c r="C129" i="5"/>
  <c r="E481" i="1"/>
  <c r="E129" i="5" s="1"/>
  <c r="G128" i="5"/>
  <c r="C128" i="5"/>
  <c r="E480" i="1"/>
  <c r="E128" i="5" s="1"/>
  <c r="G127" i="5"/>
  <c r="C127" i="5"/>
  <c r="E478" i="1"/>
  <c r="E127" i="5" s="1"/>
  <c r="G126" i="5"/>
  <c r="C126" i="5"/>
  <c r="E477" i="1"/>
  <c r="E126" i="5" s="1"/>
  <c r="G125" i="5"/>
  <c r="C125" i="5"/>
  <c r="E476" i="1"/>
  <c r="E125" i="5" s="1"/>
  <c r="G124" i="5"/>
  <c r="C124" i="5"/>
  <c r="E474" i="1"/>
  <c r="F474" i="1" s="1"/>
  <c r="G123" i="5"/>
  <c r="C123" i="5"/>
  <c r="E472" i="1"/>
  <c r="E123" i="5" s="1"/>
  <c r="G122" i="5"/>
  <c r="C122" i="5"/>
  <c r="E471" i="1"/>
  <c r="F471" i="1" s="1"/>
  <c r="G121" i="5"/>
  <c r="C121" i="5"/>
  <c r="E470" i="1"/>
  <c r="E121" i="5" s="1"/>
  <c r="G120" i="5"/>
  <c r="C120" i="5"/>
  <c r="E469" i="1"/>
  <c r="E120" i="5" s="1"/>
  <c r="G119" i="5"/>
  <c r="C119" i="5"/>
  <c r="E468" i="1"/>
  <c r="E119" i="5" s="1"/>
  <c r="G118" i="5"/>
  <c r="C118" i="5"/>
  <c r="E118" i="5"/>
  <c r="E467" i="1"/>
  <c r="F467" i="1" s="1"/>
  <c r="G467" i="1" s="1"/>
  <c r="N467" i="1" s="1"/>
  <c r="G117" i="5"/>
  <c r="C117" i="5"/>
  <c r="E466" i="1"/>
  <c r="E117" i="5" s="1"/>
  <c r="G116" i="5"/>
  <c r="C116" i="5"/>
  <c r="E465" i="1"/>
  <c r="G115" i="5"/>
  <c r="C115" i="5"/>
  <c r="E464" i="1"/>
  <c r="E115" i="5"/>
  <c r="G114" i="5"/>
  <c r="C114" i="5"/>
  <c r="E463" i="1"/>
  <c r="G113" i="5"/>
  <c r="C113" i="5"/>
  <c r="E462" i="1"/>
  <c r="E113" i="5" s="1"/>
  <c r="G112" i="5"/>
  <c r="C112" i="5"/>
  <c r="E461" i="1"/>
  <c r="F461" i="1" s="1"/>
  <c r="G461" i="1" s="1"/>
  <c r="O461" i="1" s="1"/>
  <c r="G111" i="5"/>
  <c r="C111" i="5"/>
  <c r="E460" i="1"/>
  <c r="G110" i="5"/>
  <c r="C110" i="5"/>
  <c r="E459" i="1"/>
  <c r="G109" i="5"/>
  <c r="C109" i="5"/>
  <c r="E458" i="1"/>
  <c r="G108" i="5"/>
  <c r="C108" i="5"/>
  <c r="E457" i="1"/>
  <c r="E108" i="5" s="1"/>
  <c r="G1125" i="5"/>
  <c r="C1125" i="5"/>
  <c r="E1125" i="5"/>
  <c r="G107" i="5"/>
  <c r="C107" i="5"/>
  <c r="E455" i="1"/>
  <c r="E107" i="5" s="1"/>
  <c r="G106" i="5"/>
  <c r="C106" i="5"/>
  <c r="E454" i="1"/>
  <c r="E106" i="5" s="1"/>
  <c r="G105" i="5"/>
  <c r="C105" i="5"/>
  <c r="E453" i="1"/>
  <c r="F453" i="1" s="1"/>
  <c r="G453" i="1" s="1"/>
  <c r="O453" i="1" s="1"/>
  <c r="G104" i="5"/>
  <c r="C104" i="5"/>
  <c r="E451" i="1"/>
  <c r="G103" i="5"/>
  <c r="C103" i="5"/>
  <c r="E450" i="1"/>
  <c r="E103" i="5" s="1"/>
  <c r="G102" i="5"/>
  <c r="C102" i="5"/>
  <c r="E449" i="1"/>
  <c r="E102" i="5" s="1"/>
  <c r="G101" i="5"/>
  <c r="C101" i="5"/>
  <c r="E448" i="1"/>
  <c r="E101" i="5" s="1"/>
  <c r="G100" i="5"/>
  <c r="C100" i="5"/>
  <c r="E447" i="1"/>
  <c r="E100" i="5" s="1"/>
  <c r="G99" i="5"/>
  <c r="C99" i="5"/>
  <c r="E446" i="1"/>
  <c r="E99" i="5" s="1"/>
  <c r="G98" i="5"/>
  <c r="C98" i="5"/>
  <c r="E445" i="1"/>
  <c r="E98" i="5" s="1"/>
  <c r="G97" i="5"/>
  <c r="C97" i="5"/>
  <c r="E444" i="1"/>
  <c r="E97" i="5" s="1"/>
  <c r="G96" i="5"/>
  <c r="C96" i="5"/>
  <c r="E443" i="1"/>
  <c r="G95" i="5"/>
  <c r="C95" i="5"/>
  <c r="E442" i="1"/>
  <c r="E95" i="5" s="1"/>
  <c r="G94" i="5"/>
  <c r="C94" i="5"/>
  <c r="E441" i="1"/>
  <c r="F441" i="1" s="1"/>
  <c r="G441" i="1" s="1"/>
  <c r="O441" i="1" s="1"/>
  <c r="G93" i="5"/>
  <c r="C93" i="5"/>
  <c r="E440" i="1"/>
  <c r="E93" i="5" s="1"/>
  <c r="G92" i="5"/>
  <c r="C92" i="5"/>
  <c r="E439" i="1"/>
  <c r="E92" i="5" s="1"/>
  <c r="G91" i="5"/>
  <c r="C91" i="5"/>
  <c r="E438" i="1"/>
  <c r="G90" i="5"/>
  <c r="C90" i="5"/>
  <c r="E437" i="1"/>
  <c r="E90" i="5" s="1"/>
  <c r="G89" i="5"/>
  <c r="C89" i="5"/>
  <c r="E436" i="1"/>
  <c r="F436" i="1" s="1"/>
  <c r="G436" i="1" s="1"/>
  <c r="O436" i="1" s="1"/>
  <c r="G88" i="5"/>
  <c r="C88" i="5"/>
  <c r="E88" i="5"/>
  <c r="E435" i="1"/>
  <c r="G87" i="5"/>
  <c r="C87" i="5"/>
  <c r="E433" i="1"/>
  <c r="E87" i="5" s="1"/>
  <c r="G86" i="5"/>
  <c r="C86" i="5"/>
  <c r="E432" i="1"/>
  <c r="F432" i="1" s="1"/>
  <c r="G432" i="1" s="1"/>
  <c r="G85" i="5"/>
  <c r="C85" i="5"/>
  <c r="E431" i="1"/>
  <c r="G84" i="5"/>
  <c r="C84" i="5"/>
  <c r="E428" i="1"/>
  <c r="E84" i="5" s="1"/>
  <c r="G83" i="5"/>
  <c r="C83" i="5"/>
  <c r="E427" i="1"/>
  <c r="E83" i="5" s="1"/>
  <c r="G82" i="5"/>
  <c r="C82" i="5"/>
  <c r="E426" i="1"/>
  <c r="F426" i="1" s="1"/>
  <c r="G426" i="1" s="1"/>
  <c r="J426" i="1" s="1"/>
  <c r="G81" i="5"/>
  <c r="C81" i="5"/>
  <c r="E425" i="1"/>
  <c r="E81" i="5" s="1"/>
  <c r="G80" i="5"/>
  <c r="C80" i="5"/>
  <c r="E424" i="1"/>
  <c r="E80" i="5" s="1"/>
  <c r="G79" i="5"/>
  <c r="C79" i="5"/>
  <c r="E423" i="1"/>
  <c r="E79" i="5" s="1"/>
  <c r="G78" i="5"/>
  <c r="C78" i="5"/>
  <c r="E422" i="1"/>
  <c r="G77" i="5"/>
  <c r="C77" i="5"/>
  <c r="E421" i="1"/>
  <c r="E77" i="5" s="1"/>
  <c r="G76" i="5"/>
  <c r="C76" i="5"/>
  <c r="E420" i="1"/>
  <c r="G75" i="5"/>
  <c r="C75" i="5"/>
  <c r="E418" i="1"/>
  <c r="E74" i="5" s="1"/>
  <c r="G74" i="5"/>
  <c r="C74" i="5"/>
  <c r="G73" i="5"/>
  <c r="C73" i="5"/>
  <c r="E417" i="1"/>
  <c r="E73" i="5" s="1"/>
  <c r="G72" i="5"/>
  <c r="C72" i="5"/>
  <c r="E416" i="1"/>
  <c r="E72" i="5" s="1"/>
  <c r="G71" i="5"/>
  <c r="C71" i="5"/>
  <c r="E415" i="1"/>
  <c r="E71" i="5" s="1"/>
  <c r="G1124" i="5"/>
  <c r="C1124" i="5"/>
  <c r="E1124" i="5"/>
  <c r="G70" i="5"/>
  <c r="C70" i="5"/>
  <c r="E409" i="1"/>
  <c r="E70" i="5" s="1"/>
  <c r="G69" i="5"/>
  <c r="C69" i="5"/>
  <c r="E69" i="5"/>
  <c r="E408" i="1"/>
  <c r="F408" i="1" s="1"/>
  <c r="G408" i="1" s="1"/>
  <c r="G68" i="5"/>
  <c r="C68" i="5"/>
  <c r="E407" i="1"/>
  <c r="E68" i="5" s="1"/>
  <c r="G67" i="5"/>
  <c r="C67" i="5"/>
  <c r="E406" i="1"/>
  <c r="G66" i="5"/>
  <c r="C66" i="5"/>
  <c r="E405" i="1"/>
  <c r="E66" i="5" s="1"/>
  <c r="G65" i="5"/>
  <c r="C65" i="5"/>
  <c r="E404" i="1"/>
  <c r="E65" i="5" s="1"/>
  <c r="G64" i="5"/>
  <c r="C64" i="5"/>
  <c r="E403" i="1"/>
  <c r="G63" i="5"/>
  <c r="C63" i="5"/>
  <c r="E401" i="1"/>
  <c r="G62" i="5"/>
  <c r="C62" i="5"/>
  <c r="E399" i="1"/>
  <c r="E62" i="5" s="1"/>
  <c r="G61" i="5"/>
  <c r="C61" i="5"/>
  <c r="E388" i="1"/>
  <c r="E61" i="5" s="1"/>
  <c r="G60" i="5"/>
  <c r="C60" i="5"/>
  <c r="E387" i="1"/>
  <c r="F387" i="1" s="1"/>
  <c r="G387" i="1" s="1"/>
  <c r="J387" i="1" s="1"/>
  <c r="G59" i="5"/>
  <c r="C59" i="5"/>
  <c r="E385" i="1"/>
  <c r="E59" i="5" s="1"/>
  <c r="G58" i="5"/>
  <c r="C58" i="5"/>
  <c r="E384" i="1"/>
  <c r="G57" i="5"/>
  <c r="C57" i="5"/>
  <c r="E383" i="1"/>
  <c r="F383" i="1" s="1"/>
  <c r="G383" i="1" s="1"/>
  <c r="J383" i="1" s="1"/>
  <c r="G56" i="5"/>
  <c r="C56" i="5"/>
  <c r="E382" i="1"/>
  <c r="E56" i="5" s="1"/>
  <c r="G55" i="5"/>
  <c r="C55" i="5"/>
  <c r="E381" i="1"/>
  <c r="E55" i="5" s="1"/>
  <c r="G54" i="5"/>
  <c r="C54" i="5"/>
  <c r="E380" i="1"/>
  <c r="G53" i="5"/>
  <c r="C53" i="5"/>
  <c r="E379" i="1"/>
  <c r="E53" i="5" s="1"/>
  <c r="G52" i="5"/>
  <c r="C52" i="5"/>
  <c r="E377" i="1"/>
  <c r="E52" i="5" s="1"/>
  <c r="G51" i="5"/>
  <c r="C51" i="5"/>
  <c r="G50" i="5"/>
  <c r="C50" i="5"/>
  <c r="E376" i="1"/>
  <c r="E50" i="5" s="1"/>
  <c r="G49" i="5"/>
  <c r="C49" i="5"/>
  <c r="E375" i="1"/>
  <c r="E49" i="5" s="1"/>
  <c r="G48" i="5"/>
  <c r="C48" i="5"/>
  <c r="E374" i="1"/>
  <c r="F374" i="1" s="1"/>
  <c r="G374" i="1" s="1"/>
  <c r="J374" i="1" s="1"/>
  <c r="G47" i="5"/>
  <c r="C47" i="5"/>
  <c r="E373" i="1"/>
  <c r="F373" i="1" s="1"/>
  <c r="G46" i="5"/>
  <c r="C46" i="5"/>
  <c r="E372" i="1"/>
  <c r="E46" i="5" s="1"/>
  <c r="G45" i="5"/>
  <c r="C45" i="5"/>
  <c r="E371" i="1"/>
  <c r="G44" i="5"/>
  <c r="C44" i="5"/>
  <c r="E370" i="1"/>
  <c r="E44" i="5" s="1"/>
  <c r="G43" i="5"/>
  <c r="C43" i="5"/>
  <c r="E369" i="1"/>
  <c r="E43" i="5" s="1"/>
  <c r="G42" i="5"/>
  <c r="C42" i="5"/>
  <c r="E368" i="1"/>
  <c r="G41" i="5"/>
  <c r="C41" i="5"/>
  <c r="E367" i="1"/>
  <c r="F367" i="1" s="1"/>
  <c r="G367" i="1" s="1"/>
  <c r="J367" i="1" s="1"/>
  <c r="G40" i="5"/>
  <c r="C40" i="5"/>
  <c r="E40" i="5"/>
  <c r="E366" i="1"/>
  <c r="G39" i="5"/>
  <c r="C39" i="5"/>
  <c r="E362" i="1"/>
  <c r="E39" i="5" s="1"/>
  <c r="G38" i="5"/>
  <c r="C38" i="5"/>
  <c r="E361" i="1"/>
  <c r="E38" i="5" s="1"/>
  <c r="G37" i="5"/>
  <c r="C37" i="5"/>
  <c r="E360" i="1"/>
  <c r="G36" i="5"/>
  <c r="C36" i="5"/>
  <c r="E359" i="1"/>
  <c r="E36" i="5" s="1"/>
  <c r="G35" i="5"/>
  <c r="C35" i="5"/>
  <c r="E358" i="1"/>
  <c r="G34" i="5"/>
  <c r="C34" i="5"/>
  <c r="E357" i="1"/>
  <c r="G33" i="5"/>
  <c r="C33" i="5"/>
  <c r="E356" i="1"/>
  <c r="E33" i="5" s="1"/>
  <c r="G32" i="5"/>
  <c r="C32" i="5"/>
  <c r="E355" i="1"/>
  <c r="E32" i="5" s="1"/>
  <c r="G31" i="5"/>
  <c r="C31" i="5"/>
  <c r="E354" i="1"/>
  <c r="G30" i="5"/>
  <c r="C30" i="5"/>
  <c r="E353" i="1"/>
  <c r="G29" i="5"/>
  <c r="C29" i="5"/>
  <c r="E352" i="1"/>
  <c r="F352" i="1" s="1"/>
  <c r="G352" i="1" s="1"/>
  <c r="G28" i="5"/>
  <c r="C28" i="5"/>
  <c r="E350" i="1"/>
  <c r="E28" i="5" s="1"/>
  <c r="G27" i="5"/>
  <c r="C27" i="5"/>
  <c r="E349" i="1"/>
  <c r="E27" i="5" s="1"/>
  <c r="G26" i="5"/>
  <c r="C26" i="5"/>
  <c r="E348" i="1"/>
  <c r="F348" i="1" s="1"/>
  <c r="G348" i="1" s="1"/>
  <c r="G25" i="5"/>
  <c r="C25" i="5"/>
  <c r="E347" i="1"/>
  <c r="E25" i="5" s="1"/>
  <c r="G24" i="5"/>
  <c r="C24" i="5"/>
  <c r="E346" i="1"/>
  <c r="G23" i="5"/>
  <c r="C23" i="5"/>
  <c r="E345" i="1"/>
  <c r="F345" i="1" s="1"/>
  <c r="G345" i="1" s="1"/>
  <c r="J345" i="1" s="1"/>
  <c r="G1123" i="5"/>
  <c r="C1123" i="5"/>
  <c r="G22" i="5"/>
  <c r="C22" i="5"/>
  <c r="E343" i="1"/>
  <c r="E22" i="5" s="1"/>
  <c r="G21" i="5"/>
  <c r="C21" i="5"/>
  <c r="E342" i="1"/>
  <c r="G20" i="5"/>
  <c r="C20" i="5"/>
  <c r="E341" i="1"/>
  <c r="E20" i="5" s="1"/>
  <c r="G19" i="5"/>
  <c r="C19" i="5"/>
  <c r="E340" i="1"/>
  <c r="E19" i="5" s="1"/>
  <c r="G18" i="5"/>
  <c r="C18" i="5"/>
  <c r="E338" i="1"/>
  <c r="F338" i="1" s="1"/>
  <c r="G338" i="1" s="1"/>
  <c r="J338" i="1" s="1"/>
  <c r="G17" i="5"/>
  <c r="C17" i="5"/>
  <c r="G16" i="5"/>
  <c r="C16" i="5"/>
  <c r="E337" i="1"/>
  <c r="G15" i="5"/>
  <c r="C15" i="5"/>
  <c r="E336" i="1"/>
  <c r="E15" i="5" s="1"/>
  <c r="G14" i="5"/>
  <c r="C14" i="5"/>
  <c r="E334" i="1"/>
  <c r="E14" i="5" s="1"/>
  <c r="G1122" i="5"/>
  <c r="C1122" i="5"/>
  <c r="E1122" i="5"/>
  <c r="G13" i="5"/>
  <c r="C13" i="5"/>
  <c r="E332" i="1"/>
  <c r="F332" i="1" s="1"/>
  <c r="G332" i="1" s="1"/>
  <c r="N332" i="1" s="1"/>
  <c r="G1121" i="5"/>
  <c r="C1121" i="5"/>
  <c r="E1121" i="5"/>
  <c r="G1120" i="5"/>
  <c r="C1120" i="5"/>
  <c r="E1120" i="5"/>
  <c r="G1119" i="5"/>
  <c r="C1119" i="5"/>
  <c r="G1118" i="5"/>
  <c r="C1118" i="5"/>
  <c r="E1118" i="5"/>
  <c r="G1117" i="5"/>
  <c r="C1117" i="5"/>
  <c r="E1117" i="5"/>
  <c r="G1116" i="5"/>
  <c r="C1116" i="5"/>
  <c r="G1115" i="5"/>
  <c r="C1115" i="5"/>
  <c r="E1115" i="5"/>
  <c r="G1114" i="5"/>
  <c r="C1114" i="5"/>
  <c r="E1114" i="5"/>
  <c r="G1113" i="5"/>
  <c r="C1113" i="5"/>
  <c r="G1112" i="5"/>
  <c r="C1112" i="5"/>
  <c r="G1111" i="5"/>
  <c r="C1111" i="5"/>
  <c r="E1111" i="5"/>
  <c r="G1110" i="5"/>
  <c r="C1110" i="5"/>
  <c r="E1110" i="5"/>
  <c r="G1109" i="5"/>
  <c r="C1109" i="5"/>
  <c r="E1109" i="5"/>
  <c r="G1108" i="5"/>
  <c r="C1108" i="5"/>
  <c r="G1107" i="5"/>
  <c r="C1107" i="5"/>
  <c r="E1107" i="5"/>
  <c r="G1106" i="5"/>
  <c r="C1106" i="5"/>
  <c r="G1105" i="5"/>
  <c r="C1105" i="5"/>
  <c r="G12" i="5"/>
  <c r="C12" i="5"/>
  <c r="E314" i="1"/>
  <c r="G1104" i="5"/>
  <c r="C1104" i="5"/>
  <c r="G1103" i="5"/>
  <c r="C1103" i="5"/>
  <c r="E1103" i="5"/>
  <c r="G1102" i="5"/>
  <c r="C1102" i="5"/>
  <c r="E1102" i="5"/>
  <c r="G1101" i="5"/>
  <c r="C1101" i="5"/>
  <c r="E1101" i="5"/>
  <c r="G1100" i="5"/>
  <c r="C1100" i="5"/>
  <c r="E1100" i="5"/>
  <c r="G1099" i="5"/>
  <c r="C1099" i="5"/>
  <c r="G1098" i="5"/>
  <c r="C1098" i="5"/>
  <c r="E1098" i="5"/>
  <c r="G1097" i="5"/>
  <c r="C1097" i="5"/>
  <c r="E1097" i="5"/>
  <c r="G1096" i="5"/>
  <c r="C1096" i="5"/>
  <c r="E1096" i="5"/>
  <c r="G1095" i="5"/>
  <c r="C1095" i="5"/>
  <c r="E1095" i="5"/>
  <c r="G1094" i="5"/>
  <c r="C1094" i="5"/>
  <c r="G1093" i="5"/>
  <c r="C1093" i="5"/>
  <c r="E1093" i="5"/>
  <c r="G1092" i="5"/>
  <c r="C1092" i="5"/>
  <c r="G1091" i="5"/>
  <c r="C1091" i="5"/>
  <c r="E1091" i="5"/>
  <c r="G1090" i="5"/>
  <c r="C1090" i="5"/>
  <c r="E1090" i="5"/>
  <c r="G1089" i="5"/>
  <c r="C1089" i="5"/>
  <c r="G1088" i="5"/>
  <c r="C1088" i="5"/>
  <c r="G1087" i="5"/>
  <c r="C1087" i="5"/>
  <c r="E1087" i="5"/>
  <c r="G1086" i="5"/>
  <c r="C1086" i="5"/>
  <c r="E1086" i="5"/>
  <c r="G1085" i="5"/>
  <c r="C1085" i="5"/>
  <c r="E1085" i="5"/>
  <c r="G1084" i="5"/>
  <c r="C1084" i="5"/>
  <c r="G1083" i="5"/>
  <c r="C1083" i="5"/>
  <c r="E1083" i="5"/>
  <c r="G1082" i="5"/>
  <c r="C1082" i="5"/>
  <c r="E1082" i="5"/>
  <c r="G1081" i="5"/>
  <c r="C1081" i="5"/>
  <c r="E1081" i="5"/>
  <c r="G1080" i="5"/>
  <c r="C1080" i="5"/>
  <c r="E1080" i="5"/>
  <c r="G1079" i="5"/>
  <c r="C1079" i="5"/>
  <c r="G1078" i="5"/>
  <c r="C1078" i="5"/>
  <c r="E1078" i="5"/>
  <c r="G1077" i="5"/>
  <c r="C1077" i="5"/>
  <c r="E1077" i="5"/>
  <c r="G1076" i="5"/>
  <c r="C1076" i="5"/>
  <c r="E1076" i="5"/>
  <c r="G1075" i="5"/>
  <c r="C1075" i="5"/>
  <c r="E1075" i="5"/>
  <c r="G1074" i="5"/>
  <c r="C1074" i="5"/>
  <c r="G1073" i="5"/>
  <c r="C1073" i="5"/>
  <c r="E1073" i="5"/>
  <c r="G1072" i="5"/>
  <c r="C1072" i="5"/>
  <c r="G1071" i="5"/>
  <c r="C1071" i="5"/>
  <c r="E1071" i="5"/>
  <c r="G1070" i="5"/>
  <c r="C1070" i="5"/>
  <c r="G1069" i="5"/>
  <c r="C1069" i="5"/>
  <c r="E1069" i="5"/>
  <c r="G1068" i="5"/>
  <c r="C1068" i="5"/>
  <c r="E1068" i="5"/>
  <c r="G1067" i="5"/>
  <c r="C1067" i="5"/>
  <c r="E1067" i="5"/>
  <c r="G1066" i="5"/>
  <c r="C1066" i="5"/>
  <c r="G1065" i="5"/>
  <c r="C1065" i="5"/>
  <c r="E1065" i="5"/>
  <c r="G1064" i="5"/>
  <c r="C1064" i="5"/>
  <c r="E1064" i="5"/>
  <c r="G1063" i="5"/>
  <c r="C1063" i="5"/>
  <c r="E1063" i="5"/>
  <c r="G1062" i="5"/>
  <c r="C1062" i="5"/>
  <c r="G1061" i="5"/>
  <c r="C1061" i="5"/>
  <c r="G1060" i="5"/>
  <c r="C1060" i="5"/>
  <c r="E1060" i="5"/>
  <c r="G1059" i="5"/>
  <c r="C1059" i="5"/>
  <c r="E1059" i="5"/>
  <c r="G1058" i="5"/>
  <c r="C1058" i="5"/>
  <c r="G1057" i="5"/>
  <c r="C1057" i="5"/>
  <c r="E1057" i="5"/>
  <c r="G1056" i="5"/>
  <c r="C1056" i="5"/>
  <c r="E1056" i="5"/>
  <c r="G1055" i="5"/>
  <c r="C1055" i="5"/>
  <c r="G1054" i="5"/>
  <c r="C1054" i="5"/>
  <c r="G1053" i="5"/>
  <c r="C1053" i="5"/>
  <c r="E1053" i="5"/>
  <c r="G1052" i="5"/>
  <c r="C1052" i="5"/>
  <c r="E1052" i="5"/>
  <c r="G1051" i="5"/>
  <c r="C1051" i="5"/>
  <c r="E1051" i="5"/>
  <c r="G1050" i="5"/>
  <c r="C1050" i="5"/>
  <c r="E1050" i="5"/>
  <c r="G1049" i="5"/>
  <c r="C1049" i="5"/>
  <c r="G1048" i="5"/>
  <c r="C1048" i="5"/>
  <c r="E1048" i="5"/>
  <c r="G1047" i="5"/>
  <c r="C1047" i="5"/>
  <c r="E1047" i="5"/>
  <c r="G1046" i="5"/>
  <c r="C1046" i="5"/>
  <c r="E1046" i="5"/>
  <c r="G1045" i="5"/>
  <c r="C1045" i="5"/>
  <c r="E1045" i="5"/>
  <c r="G1044" i="5"/>
  <c r="C1044" i="5"/>
  <c r="E1044" i="5"/>
  <c r="G1043" i="5"/>
  <c r="C1043" i="5"/>
  <c r="G1042" i="5"/>
  <c r="C1042" i="5"/>
  <c r="E1042" i="5"/>
  <c r="G1041" i="5"/>
  <c r="C1041" i="5"/>
  <c r="E1041" i="5"/>
  <c r="G1040" i="5"/>
  <c r="C1040" i="5"/>
  <c r="G1039" i="5"/>
  <c r="C1039" i="5"/>
  <c r="G1038" i="5"/>
  <c r="C1038" i="5"/>
  <c r="E1038" i="5"/>
  <c r="G1037" i="5"/>
  <c r="C1037" i="5"/>
  <c r="E1037" i="5"/>
  <c r="G1036" i="5"/>
  <c r="C1036" i="5"/>
  <c r="G1035" i="5"/>
  <c r="C1035" i="5"/>
  <c r="E1035" i="5"/>
  <c r="G1034" i="5"/>
  <c r="C1034" i="5"/>
  <c r="E1034" i="5"/>
  <c r="G1033" i="5"/>
  <c r="C1033" i="5"/>
  <c r="G1032" i="5"/>
  <c r="C1032" i="5"/>
  <c r="E1032" i="5"/>
  <c r="G1031" i="5"/>
  <c r="C1031" i="5"/>
  <c r="E1031" i="5"/>
  <c r="G1030" i="5"/>
  <c r="C1030" i="5"/>
  <c r="E1030" i="5"/>
  <c r="G1029" i="5"/>
  <c r="C1029" i="5"/>
  <c r="G1028" i="5"/>
  <c r="C1028" i="5"/>
  <c r="E1028" i="5"/>
  <c r="G1027" i="5"/>
  <c r="C1027" i="5"/>
  <c r="G1026" i="5"/>
  <c r="C1026" i="5"/>
  <c r="E1026" i="5"/>
  <c r="G1025" i="5"/>
  <c r="C1025" i="5"/>
  <c r="G1024" i="5"/>
  <c r="C1024" i="5"/>
  <c r="E1024" i="5"/>
  <c r="G1023" i="5"/>
  <c r="C1023" i="5"/>
  <c r="E1023" i="5"/>
  <c r="G1022" i="5"/>
  <c r="C1022" i="5"/>
  <c r="E1022" i="5"/>
  <c r="G1021" i="5"/>
  <c r="C1021" i="5"/>
  <c r="E1021" i="5"/>
  <c r="G1020" i="5"/>
  <c r="C1020" i="5"/>
  <c r="E1020" i="5"/>
  <c r="G1019" i="5"/>
  <c r="C1019" i="5"/>
  <c r="E1019" i="5"/>
  <c r="G1018" i="5"/>
  <c r="C1018" i="5"/>
  <c r="G1017" i="5"/>
  <c r="C1017" i="5"/>
  <c r="G1016" i="5"/>
  <c r="C1016" i="5"/>
  <c r="E1016" i="5"/>
  <c r="G1015" i="5"/>
  <c r="C1015" i="5"/>
  <c r="E1015" i="5"/>
  <c r="G1014" i="5"/>
  <c r="C1014" i="5"/>
  <c r="G1013" i="5"/>
  <c r="C1013" i="5"/>
  <c r="E1013" i="5"/>
  <c r="G1012" i="5"/>
  <c r="C1012" i="5"/>
  <c r="E1012" i="5"/>
  <c r="G1011" i="5"/>
  <c r="C1011" i="5"/>
  <c r="G1010" i="5"/>
  <c r="C1010" i="5"/>
  <c r="G1009" i="5"/>
  <c r="C1009" i="5"/>
  <c r="E1009" i="5"/>
  <c r="G1008" i="5"/>
  <c r="C1008" i="5"/>
  <c r="E1008" i="5"/>
  <c r="G1007" i="5"/>
  <c r="C1007" i="5"/>
  <c r="G1006" i="5"/>
  <c r="C1006" i="5"/>
  <c r="G1005" i="5"/>
  <c r="C1005" i="5"/>
  <c r="E1005" i="5"/>
  <c r="G1004" i="5"/>
  <c r="C1004" i="5"/>
  <c r="E1004" i="5"/>
  <c r="G1003" i="5"/>
  <c r="C1003" i="5"/>
  <c r="E1003" i="5"/>
  <c r="G1002" i="5"/>
  <c r="C1002" i="5"/>
  <c r="E1002" i="5"/>
  <c r="G1001" i="5"/>
  <c r="C1001" i="5"/>
  <c r="E1001" i="5"/>
  <c r="G1000" i="5"/>
  <c r="C1000" i="5"/>
  <c r="E1000" i="5"/>
  <c r="G999" i="5"/>
  <c r="C999" i="5"/>
  <c r="G998" i="5"/>
  <c r="C998" i="5"/>
  <c r="E998" i="5"/>
  <c r="G11" i="5"/>
  <c r="C11" i="5"/>
  <c r="E205" i="1"/>
  <c r="F205" i="1" s="1"/>
  <c r="G205" i="1" s="1"/>
  <c r="G997" i="5"/>
  <c r="C997" i="5"/>
  <c r="G996" i="5"/>
  <c r="C996" i="5"/>
  <c r="E996" i="5"/>
  <c r="G995" i="5"/>
  <c r="C995" i="5"/>
  <c r="G994" i="5"/>
  <c r="C994" i="5"/>
  <c r="E994" i="5"/>
  <c r="G993" i="5"/>
  <c r="C993" i="5"/>
  <c r="E993" i="5"/>
  <c r="G992" i="5"/>
  <c r="C992" i="5"/>
  <c r="E992" i="5"/>
  <c r="G991" i="5"/>
  <c r="C991" i="5"/>
  <c r="G990" i="5"/>
  <c r="C990" i="5"/>
  <c r="G989" i="5"/>
  <c r="C989" i="5"/>
  <c r="E989" i="5"/>
  <c r="G988" i="5"/>
  <c r="C988" i="5"/>
  <c r="E988" i="5"/>
  <c r="G987" i="5"/>
  <c r="C987" i="5"/>
  <c r="G986" i="5"/>
  <c r="C986" i="5"/>
  <c r="E986" i="5"/>
  <c r="G985" i="5"/>
  <c r="C985" i="5"/>
  <c r="E985" i="5"/>
  <c r="G984" i="5"/>
  <c r="C984" i="5"/>
  <c r="G983" i="5"/>
  <c r="C983" i="5"/>
  <c r="G982" i="5"/>
  <c r="C982" i="5"/>
  <c r="E982" i="5"/>
  <c r="G981" i="5"/>
  <c r="C981" i="5"/>
  <c r="E981" i="5"/>
  <c r="G980" i="5"/>
  <c r="C980" i="5"/>
  <c r="E980" i="5"/>
  <c r="G979" i="5"/>
  <c r="C979" i="5"/>
  <c r="E979" i="5"/>
  <c r="G978" i="5"/>
  <c r="C978" i="5"/>
  <c r="E978" i="5"/>
  <c r="G977" i="5"/>
  <c r="C977" i="5"/>
  <c r="E977" i="5"/>
  <c r="G976" i="5"/>
  <c r="C976" i="5"/>
  <c r="G975" i="5"/>
  <c r="C975" i="5"/>
  <c r="E975" i="5"/>
  <c r="G974" i="5"/>
  <c r="C974" i="5"/>
  <c r="E974" i="5"/>
  <c r="G973" i="5"/>
  <c r="C973" i="5"/>
  <c r="G972" i="5"/>
  <c r="C972" i="5"/>
  <c r="G971" i="5"/>
  <c r="C971" i="5"/>
  <c r="E971" i="5"/>
  <c r="G970" i="5"/>
  <c r="C970" i="5"/>
  <c r="E970" i="5"/>
  <c r="G969" i="5"/>
  <c r="C969" i="5"/>
  <c r="G968" i="5"/>
  <c r="C968" i="5"/>
  <c r="E968" i="5"/>
  <c r="G967" i="5"/>
  <c r="C967" i="5"/>
  <c r="E967" i="5"/>
  <c r="G966" i="5"/>
  <c r="C966" i="5"/>
  <c r="E966" i="5"/>
  <c r="G965" i="5"/>
  <c r="C965" i="5"/>
  <c r="G964" i="5"/>
  <c r="C964" i="5"/>
  <c r="E964" i="5"/>
  <c r="G963" i="5"/>
  <c r="C963" i="5"/>
  <c r="G962" i="5"/>
  <c r="C962" i="5"/>
  <c r="E962" i="5"/>
  <c r="G961" i="5"/>
  <c r="C961" i="5"/>
  <c r="G960" i="5"/>
  <c r="C960" i="5"/>
  <c r="E960" i="5"/>
  <c r="G959" i="5"/>
  <c r="C959" i="5"/>
  <c r="E959" i="5"/>
  <c r="G958" i="5"/>
  <c r="C958" i="5"/>
  <c r="E958" i="5"/>
  <c r="G957" i="5"/>
  <c r="C957" i="5"/>
  <c r="E957" i="5"/>
  <c r="G956" i="5"/>
  <c r="C956" i="5"/>
  <c r="G955" i="5"/>
  <c r="C955" i="5"/>
  <c r="E955" i="5"/>
  <c r="G954" i="5"/>
  <c r="C954" i="5"/>
  <c r="E954" i="5"/>
  <c r="G953" i="5"/>
  <c r="C953" i="5"/>
  <c r="E953" i="5"/>
  <c r="G952" i="5"/>
  <c r="C952" i="5"/>
  <c r="E952" i="5"/>
  <c r="G951" i="5"/>
  <c r="C951" i="5"/>
  <c r="G950" i="5"/>
  <c r="C950" i="5"/>
  <c r="G949" i="5"/>
  <c r="C949" i="5"/>
  <c r="E949" i="5"/>
  <c r="G948" i="5"/>
  <c r="C948" i="5"/>
  <c r="E948" i="5"/>
  <c r="G947" i="5"/>
  <c r="C947" i="5"/>
  <c r="E947" i="5"/>
  <c r="G946" i="5"/>
  <c r="C946" i="5"/>
  <c r="G945" i="5"/>
  <c r="C945" i="5"/>
  <c r="E945" i="5"/>
  <c r="G944" i="5"/>
  <c r="C944" i="5"/>
  <c r="G943" i="5"/>
  <c r="C943" i="5"/>
  <c r="G942" i="5"/>
  <c r="C942" i="5"/>
  <c r="E942" i="5"/>
  <c r="G941" i="5"/>
  <c r="C941" i="5"/>
  <c r="G940" i="5"/>
  <c r="C940" i="5"/>
  <c r="E940" i="5"/>
  <c r="G939" i="5"/>
  <c r="C939" i="5"/>
  <c r="G938" i="5"/>
  <c r="C938" i="5"/>
  <c r="G937" i="5"/>
  <c r="C937" i="5"/>
  <c r="E937" i="5"/>
  <c r="G936" i="5"/>
  <c r="C936" i="5"/>
  <c r="E936" i="5"/>
  <c r="G935" i="5"/>
  <c r="C935" i="5"/>
  <c r="G934" i="5"/>
  <c r="C934" i="5"/>
  <c r="G933" i="5"/>
  <c r="C933" i="5"/>
  <c r="G932" i="5"/>
  <c r="C932" i="5"/>
  <c r="E932" i="5"/>
  <c r="G931" i="5"/>
  <c r="C931" i="5"/>
  <c r="E931" i="5"/>
  <c r="G930" i="5"/>
  <c r="C930" i="5"/>
  <c r="G929" i="5"/>
  <c r="C929" i="5"/>
  <c r="E929" i="5"/>
  <c r="G928" i="5"/>
  <c r="C928" i="5"/>
  <c r="E928" i="5"/>
  <c r="G927" i="5"/>
  <c r="C927" i="5"/>
  <c r="G926" i="5"/>
  <c r="C926" i="5"/>
  <c r="E926" i="5"/>
  <c r="G925" i="5"/>
  <c r="C925" i="5"/>
  <c r="E925" i="5"/>
  <c r="G924" i="5"/>
  <c r="C924" i="5"/>
  <c r="G923" i="5"/>
  <c r="C923" i="5"/>
  <c r="G922" i="5"/>
  <c r="C922" i="5"/>
  <c r="E922" i="5"/>
  <c r="G921" i="5"/>
  <c r="C921" i="5"/>
  <c r="E921" i="5"/>
  <c r="G920" i="5"/>
  <c r="C920" i="5"/>
  <c r="E920" i="5"/>
  <c r="G919" i="5"/>
  <c r="C919" i="5"/>
  <c r="G918" i="5"/>
  <c r="C918" i="5"/>
  <c r="E918" i="5"/>
  <c r="G917" i="5"/>
  <c r="C917" i="5"/>
  <c r="E917" i="5"/>
  <c r="G916" i="5"/>
  <c r="C916" i="5"/>
  <c r="E916" i="5"/>
  <c r="G915" i="5"/>
  <c r="C915" i="5"/>
  <c r="E915" i="5"/>
  <c r="G914" i="5"/>
  <c r="C914" i="5"/>
  <c r="E914" i="5"/>
  <c r="G913" i="5"/>
  <c r="C913" i="5"/>
  <c r="E913" i="5"/>
  <c r="G912" i="5"/>
  <c r="C912" i="5"/>
  <c r="G911" i="5"/>
  <c r="C911" i="5"/>
  <c r="E911" i="5"/>
  <c r="G910" i="5"/>
  <c r="C910" i="5"/>
  <c r="E910" i="5"/>
  <c r="G909" i="5"/>
  <c r="C909" i="5"/>
  <c r="E909" i="5"/>
  <c r="G908" i="5"/>
  <c r="C908" i="5"/>
  <c r="E908" i="5"/>
  <c r="G907" i="5"/>
  <c r="C907" i="5"/>
  <c r="E907" i="5"/>
  <c r="G906" i="5"/>
  <c r="C906" i="5"/>
  <c r="G905" i="5"/>
  <c r="C905" i="5"/>
  <c r="G904" i="5"/>
  <c r="C904" i="5"/>
  <c r="G903" i="5"/>
  <c r="C903" i="5"/>
  <c r="E903" i="5"/>
  <c r="G902" i="5"/>
  <c r="C902" i="5"/>
  <c r="E902" i="5"/>
  <c r="G901" i="5"/>
  <c r="C901" i="5"/>
  <c r="G900" i="5"/>
  <c r="C900" i="5"/>
  <c r="E900" i="5"/>
  <c r="G899" i="5"/>
  <c r="C899" i="5"/>
  <c r="E899" i="5"/>
  <c r="G898" i="5"/>
  <c r="C898" i="5"/>
  <c r="E898" i="5"/>
  <c r="G897" i="5"/>
  <c r="C897" i="5"/>
  <c r="G896" i="5"/>
  <c r="C896" i="5"/>
  <c r="E896" i="5"/>
  <c r="G895" i="5"/>
  <c r="C895" i="5"/>
  <c r="E895" i="5"/>
  <c r="G894" i="5"/>
  <c r="C894" i="5"/>
  <c r="E894" i="5"/>
  <c r="G893" i="5"/>
  <c r="C893" i="5"/>
  <c r="E893" i="5"/>
  <c r="G892" i="5"/>
  <c r="C892" i="5"/>
  <c r="G891" i="5"/>
  <c r="C891" i="5"/>
  <c r="G890" i="5"/>
  <c r="C890" i="5"/>
  <c r="E890" i="5"/>
  <c r="G889" i="5"/>
  <c r="C889" i="5"/>
  <c r="E889" i="5"/>
  <c r="G888" i="5"/>
  <c r="C888" i="5"/>
  <c r="G887" i="5"/>
  <c r="C887" i="5"/>
  <c r="E887" i="5"/>
  <c r="G886" i="5"/>
  <c r="C886" i="5"/>
  <c r="E886" i="5"/>
  <c r="G885" i="5"/>
  <c r="C885" i="5"/>
  <c r="E885" i="5"/>
  <c r="G884" i="5"/>
  <c r="C884" i="5"/>
  <c r="G883" i="5"/>
  <c r="C883" i="5"/>
  <c r="G882" i="5"/>
  <c r="C882" i="5"/>
  <c r="E882" i="5"/>
  <c r="G881" i="5"/>
  <c r="C881" i="5"/>
  <c r="E881" i="5"/>
  <c r="G880" i="5"/>
  <c r="C880" i="5"/>
  <c r="G879" i="5"/>
  <c r="C879" i="5"/>
  <c r="G878" i="5"/>
  <c r="C878" i="5"/>
  <c r="E878" i="5"/>
  <c r="G877" i="5"/>
  <c r="C877" i="5"/>
  <c r="E877" i="5"/>
  <c r="G876" i="5"/>
  <c r="C876" i="5"/>
  <c r="G875" i="5"/>
  <c r="C875" i="5"/>
  <c r="G874" i="5"/>
  <c r="C874" i="5"/>
  <c r="E874" i="5"/>
  <c r="G873" i="5"/>
  <c r="C873" i="5"/>
  <c r="E873" i="5"/>
  <c r="G872" i="5"/>
  <c r="C872" i="5"/>
  <c r="E872" i="5"/>
  <c r="G871" i="5"/>
  <c r="C871" i="5"/>
  <c r="E871" i="5"/>
  <c r="G870" i="5"/>
  <c r="C870" i="5"/>
  <c r="E870" i="5"/>
  <c r="G869" i="5"/>
  <c r="C869" i="5"/>
  <c r="E869" i="5"/>
  <c r="G868" i="5"/>
  <c r="C868" i="5"/>
  <c r="G867" i="5"/>
  <c r="C867" i="5"/>
  <c r="E867" i="5"/>
  <c r="G866" i="5"/>
  <c r="C866" i="5"/>
  <c r="E866" i="5"/>
  <c r="G865" i="5"/>
  <c r="C865" i="5"/>
  <c r="G864" i="5"/>
  <c r="C864" i="5"/>
  <c r="E864" i="5"/>
  <c r="G863" i="5"/>
  <c r="C863" i="5"/>
  <c r="E863" i="5"/>
  <c r="G862" i="5"/>
  <c r="C862" i="5"/>
  <c r="G861" i="5"/>
  <c r="C861" i="5"/>
  <c r="G860" i="5"/>
  <c r="C860" i="5"/>
  <c r="E860" i="5"/>
  <c r="G859" i="5"/>
  <c r="C859" i="5"/>
  <c r="E859" i="5"/>
  <c r="G858" i="5"/>
  <c r="C858" i="5"/>
  <c r="G857" i="5"/>
  <c r="C857" i="5"/>
  <c r="E857" i="5"/>
  <c r="G856" i="5"/>
  <c r="C856" i="5"/>
  <c r="E856" i="5"/>
  <c r="G855" i="5"/>
  <c r="C855" i="5"/>
  <c r="G854" i="5"/>
  <c r="C854" i="5"/>
  <c r="G853" i="5"/>
  <c r="C853" i="5"/>
  <c r="E853" i="5"/>
  <c r="G852" i="5"/>
  <c r="C852" i="5"/>
  <c r="E852" i="5"/>
  <c r="G851" i="5"/>
  <c r="C851" i="5"/>
  <c r="G850" i="5"/>
  <c r="C850" i="5"/>
  <c r="E850" i="5"/>
  <c r="G849" i="5"/>
  <c r="C849" i="5"/>
  <c r="E849" i="5"/>
  <c r="G848" i="5"/>
  <c r="C848" i="5"/>
  <c r="E848" i="5"/>
  <c r="G847" i="5"/>
  <c r="C847" i="5"/>
  <c r="G846" i="5"/>
  <c r="C846" i="5"/>
  <c r="G845" i="5"/>
  <c r="C845" i="5"/>
  <c r="E845" i="5"/>
  <c r="G844" i="5"/>
  <c r="C844" i="5"/>
  <c r="E844" i="5"/>
  <c r="G843" i="5"/>
  <c r="C843" i="5"/>
  <c r="E843" i="5"/>
  <c r="G842" i="5"/>
  <c r="C842" i="5"/>
  <c r="E842" i="5"/>
  <c r="G841" i="5"/>
  <c r="C841" i="5"/>
  <c r="E841" i="5"/>
  <c r="G840" i="5"/>
  <c r="C840" i="5"/>
  <c r="E840" i="5"/>
  <c r="G839" i="5"/>
  <c r="C839" i="5"/>
  <c r="G838" i="5"/>
  <c r="C838" i="5"/>
  <c r="E838" i="5"/>
  <c r="G837" i="5"/>
  <c r="C837" i="5"/>
  <c r="E837" i="5"/>
  <c r="G836" i="5"/>
  <c r="C836" i="5"/>
  <c r="E836" i="5"/>
  <c r="G835" i="5"/>
  <c r="C835" i="5"/>
  <c r="E835" i="5"/>
  <c r="G834" i="5"/>
  <c r="C834" i="5"/>
  <c r="G833" i="5"/>
  <c r="C833" i="5"/>
  <c r="E833" i="5"/>
  <c r="G832" i="5"/>
  <c r="C832" i="5"/>
  <c r="G831" i="5"/>
  <c r="C831" i="5"/>
  <c r="E831" i="5"/>
  <c r="G830" i="5"/>
  <c r="C830" i="5"/>
  <c r="E830" i="5"/>
  <c r="G829" i="5"/>
  <c r="C829" i="5"/>
  <c r="E829" i="5"/>
  <c r="G828" i="5"/>
  <c r="C828" i="5"/>
  <c r="E828" i="5"/>
  <c r="G827" i="5"/>
  <c r="C827" i="5"/>
  <c r="G826" i="5"/>
  <c r="C826" i="5"/>
  <c r="E826" i="5"/>
  <c r="G825" i="5"/>
  <c r="C825" i="5"/>
  <c r="G824" i="5"/>
  <c r="C824" i="5"/>
  <c r="G823" i="5"/>
  <c r="C823" i="5"/>
  <c r="E823" i="5"/>
  <c r="G822" i="5"/>
  <c r="C822" i="5"/>
  <c r="E822" i="5"/>
  <c r="G821" i="5"/>
  <c r="C821" i="5"/>
  <c r="E821" i="5"/>
  <c r="G820" i="5"/>
  <c r="C820" i="5"/>
  <c r="E820" i="5"/>
  <c r="G819" i="5"/>
  <c r="C819" i="5"/>
  <c r="E819" i="5"/>
  <c r="G818" i="5"/>
  <c r="C818" i="5"/>
  <c r="G817" i="5"/>
  <c r="C817" i="5"/>
  <c r="E817" i="5"/>
  <c r="G816" i="5"/>
  <c r="C816" i="5"/>
  <c r="E816" i="5"/>
  <c r="G815" i="5"/>
  <c r="C815" i="5"/>
  <c r="E815" i="5"/>
  <c r="G814" i="5"/>
  <c r="C814" i="5"/>
  <c r="E814" i="5"/>
  <c r="A992" i="5"/>
  <c r="H992" i="5"/>
  <c r="B992" i="5"/>
  <c r="D992" i="5"/>
  <c r="A993" i="5"/>
  <c r="H993" i="5"/>
  <c r="B993" i="5"/>
  <c r="D993" i="5"/>
  <c r="A994" i="5"/>
  <c r="H994" i="5"/>
  <c r="B994" i="5"/>
  <c r="D994" i="5"/>
  <c r="A995" i="5"/>
  <c r="H995" i="5"/>
  <c r="B995" i="5"/>
  <c r="D995" i="5"/>
  <c r="A996" i="5"/>
  <c r="H996" i="5"/>
  <c r="B996" i="5"/>
  <c r="D996" i="5"/>
  <c r="A997" i="5"/>
  <c r="H997" i="5"/>
  <c r="B997" i="5"/>
  <c r="D997" i="5"/>
  <c r="A11" i="5"/>
  <c r="H11" i="5"/>
  <c r="B11" i="5"/>
  <c r="D11" i="5"/>
  <c r="A998" i="5"/>
  <c r="H998" i="5"/>
  <c r="B998" i="5"/>
  <c r="D998" i="5"/>
  <c r="A999" i="5"/>
  <c r="H999" i="5"/>
  <c r="B999" i="5"/>
  <c r="D999" i="5"/>
  <c r="A1000" i="5"/>
  <c r="H1000" i="5"/>
  <c r="B1000" i="5"/>
  <c r="D1000" i="5"/>
  <c r="A1001" i="5"/>
  <c r="H1001" i="5"/>
  <c r="B1001" i="5"/>
  <c r="D1001" i="5"/>
  <c r="A1002" i="5"/>
  <c r="H1002" i="5"/>
  <c r="B1002" i="5"/>
  <c r="D1002" i="5"/>
  <c r="A1003" i="5"/>
  <c r="H1003" i="5"/>
  <c r="B1003" i="5"/>
  <c r="D1003" i="5"/>
  <c r="A1004" i="5"/>
  <c r="H1004" i="5"/>
  <c r="B1004" i="5"/>
  <c r="D1004" i="5"/>
  <c r="A1005" i="5"/>
  <c r="H1005" i="5"/>
  <c r="B1005" i="5"/>
  <c r="D1005" i="5"/>
  <c r="A1006" i="5"/>
  <c r="H1006" i="5"/>
  <c r="B1006" i="5"/>
  <c r="D1006" i="5"/>
  <c r="A1007" i="5"/>
  <c r="H1007" i="5"/>
  <c r="B1007" i="5"/>
  <c r="D1007" i="5"/>
  <c r="A1008" i="5"/>
  <c r="H1008" i="5"/>
  <c r="B1008" i="5"/>
  <c r="D1008" i="5"/>
  <c r="A1009" i="5"/>
  <c r="H1009" i="5"/>
  <c r="B1009" i="5"/>
  <c r="D1009" i="5"/>
  <c r="A1010" i="5"/>
  <c r="H1010" i="5"/>
  <c r="B1010" i="5"/>
  <c r="D1010" i="5"/>
  <c r="A1011" i="5"/>
  <c r="H1011" i="5"/>
  <c r="B1011" i="5"/>
  <c r="D1011" i="5"/>
  <c r="A1012" i="5"/>
  <c r="H1012" i="5"/>
  <c r="B1012" i="5"/>
  <c r="D1012" i="5"/>
  <c r="A1013" i="5"/>
  <c r="H1013" i="5"/>
  <c r="B1013" i="5"/>
  <c r="D1013" i="5"/>
  <c r="A1014" i="5"/>
  <c r="H1014" i="5"/>
  <c r="B1014" i="5"/>
  <c r="D1014" i="5"/>
  <c r="A1015" i="5"/>
  <c r="H1015" i="5"/>
  <c r="B1015" i="5"/>
  <c r="D1015" i="5"/>
  <c r="A1016" i="5"/>
  <c r="H1016" i="5"/>
  <c r="B1016" i="5"/>
  <c r="D1016" i="5"/>
  <c r="A1017" i="5"/>
  <c r="H1017" i="5"/>
  <c r="B1017" i="5"/>
  <c r="D1017" i="5"/>
  <c r="A1018" i="5"/>
  <c r="H1018" i="5"/>
  <c r="B1018" i="5"/>
  <c r="D1018" i="5"/>
  <c r="A1019" i="5"/>
  <c r="H1019" i="5"/>
  <c r="B1019" i="5"/>
  <c r="D1019" i="5"/>
  <c r="A1020" i="5"/>
  <c r="H1020" i="5"/>
  <c r="B1020" i="5"/>
  <c r="D1020" i="5"/>
  <c r="A1021" i="5"/>
  <c r="H1021" i="5"/>
  <c r="B1021" i="5"/>
  <c r="D1021" i="5"/>
  <c r="A1022" i="5"/>
  <c r="H1022" i="5"/>
  <c r="B1022" i="5"/>
  <c r="D1022" i="5"/>
  <c r="A1023" i="5"/>
  <c r="H1023" i="5"/>
  <c r="B1023" i="5"/>
  <c r="D1023" i="5"/>
  <c r="A1024" i="5"/>
  <c r="H1024" i="5"/>
  <c r="B1024" i="5"/>
  <c r="D1024" i="5"/>
  <c r="A1025" i="5"/>
  <c r="H1025" i="5"/>
  <c r="B1025" i="5"/>
  <c r="D1025" i="5"/>
  <c r="A1026" i="5"/>
  <c r="H1026" i="5"/>
  <c r="B1026" i="5"/>
  <c r="D1026" i="5"/>
  <c r="A1027" i="5"/>
  <c r="H1027" i="5"/>
  <c r="B1027" i="5"/>
  <c r="D1027" i="5"/>
  <c r="A1028" i="5"/>
  <c r="H1028" i="5"/>
  <c r="B1028" i="5"/>
  <c r="D1028" i="5"/>
  <c r="A1029" i="5"/>
  <c r="H1029" i="5"/>
  <c r="B1029" i="5"/>
  <c r="D1029" i="5"/>
  <c r="A1030" i="5"/>
  <c r="H1030" i="5"/>
  <c r="B1030" i="5"/>
  <c r="D1030" i="5"/>
  <c r="A1031" i="5"/>
  <c r="H1031" i="5"/>
  <c r="B1031" i="5"/>
  <c r="D1031" i="5"/>
  <c r="A1032" i="5"/>
  <c r="H1032" i="5"/>
  <c r="B1032" i="5"/>
  <c r="D1032" i="5"/>
  <c r="A1033" i="5"/>
  <c r="H1033" i="5"/>
  <c r="B1033" i="5"/>
  <c r="D1033" i="5"/>
  <c r="A1034" i="5"/>
  <c r="H1034" i="5"/>
  <c r="B1034" i="5"/>
  <c r="D1034" i="5"/>
  <c r="A1035" i="5"/>
  <c r="H1035" i="5"/>
  <c r="B1035" i="5"/>
  <c r="D1035" i="5"/>
  <c r="A1036" i="5"/>
  <c r="H1036" i="5"/>
  <c r="B1036" i="5"/>
  <c r="D1036" i="5"/>
  <c r="A1037" i="5"/>
  <c r="H1037" i="5"/>
  <c r="B1037" i="5"/>
  <c r="D1037" i="5"/>
  <c r="A1038" i="5"/>
  <c r="H1038" i="5"/>
  <c r="B1038" i="5"/>
  <c r="D1038" i="5"/>
  <c r="A1039" i="5"/>
  <c r="H1039" i="5"/>
  <c r="B1039" i="5"/>
  <c r="D1039" i="5"/>
  <c r="A1040" i="5"/>
  <c r="H1040" i="5"/>
  <c r="B1040" i="5"/>
  <c r="D1040" i="5"/>
  <c r="A1041" i="5"/>
  <c r="H1041" i="5"/>
  <c r="B1041" i="5"/>
  <c r="D1041" i="5"/>
  <c r="A1042" i="5"/>
  <c r="H1042" i="5"/>
  <c r="B1042" i="5"/>
  <c r="D1042" i="5"/>
  <c r="A1043" i="5"/>
  <c r="H1043" i="5"/>
  <c r="B1043" i="5"/>
  <c r="D1043" i="5"/>
  <c r="A1044" i="5"/>
  <c r="H1044" i="5"/>
  <c r="B1044" i="5"/>
  <c r="D1044" i="5"/>
  <c r="A1045" i="5"/>
  <c r="H1045" i="5"/>
  <c r="B1045" i="5"/>
  <c r="D1045" i="5"/>
  <c r="A1046" i="5"/>
  <c r="H1046" i="5"/>
  <c r="B1046" i="5"/>
  <c r="D1046" i="5"/>
  <c r="A1047" i="5"/>
  <c r="H1047" i="5"/>
  <c r="B1047" i="5"/>
  <c r="D1047" i="5"/>
  <c r="A1048" i="5"/>
  <c r="H1048" i="5"/>
  <c r="B1048" i="5"/>
  <c r="D1048" i="5"/>
  <c r="A1049" i="5"/>
  <c r="H1049" i="5"/>
  <c r="B1049" i="5"/>
  <c r="D1049" i="5"/>
  <c r="A1050" i="5"/>
  <c r="H1050" i="5"/>
  <c r="B1050" i="5"/>
  <c r="D1050" i="5"/>
  <c r="A1051" i="5"/>
  <c r="H1051" i="5"/>
  <c r="B1051" i="5"/>
  <c r="D1051" i="5"/>
  <c r="A1052" i="5"/>
  <c r="H1052" i="5"/>
  <c r="B1052" i="5"/>
  <c r="D1052" i="5"/>
  <c r="A1053" i="5"/>
  <c r="H1053" i="5"/>
  <c r="B1053" i="5"/>
  <c r="D1053" i="5"/>
  <c r="A1054" i="5"/>
  <c r="H1054" i="5"/>
  <c r="B1054" i="5"/>
  <c r="D1054" i="5"/>
  <c r="A1055" i="5"/>
  <c r="H1055" i="5"/>
  <c r="B1055" i="5"/>
  <c r="D1055" i="5"/>
  <c r="A1056" i="5"/>
  <c r="H1056" i="5"/>
  <c r="B1056" i="5"/>
  <c r="D1056" i="5"/>
  <c r="A1057" i="5"/>
  <c r="H1057" i="5"/>
  <c r="B1057" i="5"/>
  <c r="D1057" i="5"/>
  <c r="A1058" i="5"/>
  <c r="H1058" i="5"/>
  <c r="B1058" i="5"/>
  <c r="D1058" i="5"/>
  <c r="A1059" i="5"/>
  <c r="H1059" i="5"/>
  <c r="B1059" i="5"/>
  <c r="D1059" i="5"/>
  <c r="A1060" i="5"/>
  <c r="H1060" i="5"/>
  <c r="B1060" i="5"/>
  <c r="D1060" i="5"/>
  <c r="A1061" i="5"/>
  <c r="H1061" i="5"/>
  <c r="B1061" i="5"/>
  <c r="D1061" i="5"/>
  <c r="A1062" i="5"/>
  <c r="H1062" i="5"/>
  <c r="B1062" i="5"/>
  <c r="D1062" i="5"/>
  <c r="A1063" i="5"/>
  <c r="H1063" i="5"/>
  <c r="B1063" i="5"/>
  <c r="D1063" i="5"/>
  <c r="A1064" i="5"/>
  <c r="H1064" i="5"/>
  <c r="B1064" i="5"/>
  <c r="D1064" i="5"/>
  <c r="A1065" i="5"/>
  <c r="H1065" i="5"/>
  <c r="B1065" i="5"/>
  <c r="D1065" i="5"/>
  <c r="A1066" i="5"/>
  <c r="H1066" i="5"/>
  <c r="B1066" i="5"/>
  <c r="D1066" i="5"/>
  <c r="A1067" i="5"/>
  <c r="H1067" i="5"/>
  <c r="B1067" i="5"/>
  <c r="D1067" i="5"/>
  <c r="A1068" i="5"/>
  <c r="H1068" i="5"/>
  <c r="B1068" i="5"/>
  <c r="D1068" i="5"/>
  <c r="A1069" i="5"/>
  <c r="H1069" i="5"/>
  <c r="B1069" i="5"/>
  <c r="D1069" i="5"/>
  <c r="A1070" i="5"/>
  <c r="H1070" i="5"/>
  <c r="B1070" i="5"/>
  <c r="D1070" i="5"/>
  <c r="A1071" i="5"/>
  <c r="H1071" i="5"/>
  <c r="B1071" i="5"/>
  <c r="D1071" i="5"/>
  <c r="A1072" i="5"/>
  <c r="H1072" i="5"/>
  <c r="B1072" i="5"/>
  <c r="D1072" i="5"/>
  <c r="A1073" i="5"/>
  <c r="H1073" i="5"/>
  <c r="B1073" i="5"/>
  <c r="D1073" i="5"/>
  <c r="A1074" i="5"/>
  <c r="H1074" i="5"/>
  <c r="B1074" i="5"/>
  <c r="D1074" i="5"/>
  <c r="A1075" i="5"/>
  <c r="H1075" i="5"/>
  <c r="B1075" i="5"/>
  <c r="D1075" i="5"/>
  <c r="A1076" i="5"/>
  <c r="H1076" i="5"/>
  <c r="B1076" i="5"/>
  <c r="D1076" i="5"/>
  <c r="A1077" i="5"/>
  <c r="H1077" i="5"/>
  <c r="B1077" i="5"/>
  <c r="D1077" i="5"/>
  <c r="A1078" i="5"/>
  <c r="H1078" i="5"/>
  <c r="B1078" i="5"/>
  <c r="D1078" i="5"/>
  <c r="A1079" i="5"/>
  <c r="H1079" i="5"/>
  <c r="B1079" i="5"/>
  <c r="D1079" i="5"/>
  <c r="A1080" i="5"/>
  <c r="H1080" i="5"/>
  <c r="B1080" i="5"/>
  <c r="D1080" i="5"/>
  <c r="A1081" i="5"/>
  <c r="H1081" i="5"/>
  <c r="B1081" i="5"/>
  <c r="D1081" i="5"/>
  <c r="A1082" i="5"/>
  <c r="H1082" i="5"/>
  <c r="B1082" i="5"/>
  <c r="D1082" i="5"/>
  <c r="A1083" i="5"/>
  <c r="H1083" i="5"/>
  <c r="B1083" i="5"/>
  <c r="D1083" i="5"/>
  <c r="A1084" i="5"/>
  <c r="H1084" i="5"/>
  <c r="B1084" i="5"/>
  <c r="D1084" i="5"/>
  <c r="A1085" i="5"/>
  <c r="H1085" i="5"/>
  <c r="B1085" i="5"/>
  <c r="D1085" i="5"/>
  <c r="A1086" i="5"/>
  <c r="H1086" i="5"/>
  <c r="B1086" i="5"/>
  <c r="D1086" i="5"/>
  <c r="A1087" i="5"/>
  <c r="H1087" i="5"/>
  <c r="B1087" i="5"/>
  <c r="D1087" i="5"/>
  <c r="A1088" i="5"/>
  <c r="H1088" i="5"/>
  <c r="B1088" i="5"/>
  <c r="D1088" i="5"/>
  <c r="A1089" i="5"/>
  <c r="H1089" i="5"/>
  <c r="B1089" i="5"/>
  <c r="D1089" i="5"/>
  <c r="A1090" i="5"/>
  <c r="H1090" i="5"/>
  <c r="B1090" i="5"/>
  <c r="D1090" i="5"/>
  <c r="A1091" i="5"/>
  <c r="H1091" i="5"/>
  <c r="B1091" i="5"/>
  <c r="D1091" i="5"/>
  <c r="A1092" i="5"/>
  <c r="H1092" i="5"/>
  <c r="B1092" i="5"/>
  <c r="D1092" i="5"/>
  <c r="A1093" i="5"/>
  <c r="H1093" i="5"/>
  <c r="B1093" i="5"/>
  <c r="D1093" i="5"/>
  <c r="A1094" i="5"/>
  <c r="H1094" i="5"/>
  <c r="B1094" i="5"/>
  <c r="D1094" i="5"/>
  <c r="A1095" i="5"/>
  <c r="H1095" i="5"/>
  <c r="B1095" i="5"/>
  <c r="D1095" i="5"/>
  <c r="A1096" i="5"/>
  <c r="H1096" i="5"/>
  <c r="B1096" i="5"/>
  <c r="D1096" i="5"/>
  <c r="A1097" i="5"/>
  <c r="H1097" i="5"/>
  <c r="B1097" i="5"/>
  <c r="D1097" i="5"/>
  <c r="A1098" i="5"/>
  <c r="H1098" i="5"/>
  <c r="B1098" i="5"/>
  <c r="D1098" i="5"/>
  <c r="A1099" i="5"/>
  <c r="H1099" i="5"/>
  <c r="B1099" i="5"/>
  <c r="D1099" i="5"/>
  <c r="A1100" i="5"/>
  <c r="H1100" i="5"/>
  <c r="B1100" i="5"/>
  <c r="D1100" i="5"/>
  <c r="A1101" i="5"/>
  <c r="H1101" i="5"/>
  <c r="B1101" i="5"/>
  <c r="D1101" i="5"/>
  <c r="A1102" i="5"/>
  <c r="H1102" i="5"/>
  <c r="B1102" i="5"/>
  <c r="D1102" i="5"/>
  <c r="A1103" i="5"/>
  <c r="H1103" i="5"/>
  <c r="B1103" i="5"/>
  <c r="D1103" i="5"/>
  <c r="A1104" i="5"/>
  <c r="H1104" i="5"/>
  <c r="B1104" i="5"/>
  <c r="D1104" i="5"/>
  <c r="A12" i="5"/>
  <c r="H12" i="5"/>
  <c r="B12" i="5"/>
  <c r="D12" i="5"/>
  <c r="A1105" i="5"/>
  <c r="H1105" i="5"/>
  <c r="B1105" i="5"/>
  <c r="D1105" i="5"/>
  <c r="A1106" i="5"/>
  <c r="H1106" i="5"/>
  <c r="B1106" i="5"/>
  <c r="D1106" i="5"/>
  <c r="A1107" i="5"/>
  <c r="H1107" i="5"/>
  <c r="B1107" i="5"/>
  <c r="D1107" i="5"/>
  <c r="A1108" i="5"/>
  <c r="H1108" i="5"/>
  <c r="B1108" i="5"/>
  <c r="D1108" i="5"/>
  <c r="A1109" i="5"/>
  <c r="H1109" i="5"/>
  <c r="B1109" i="5"/>
  <c r="D1109" i="5"/>
  <c r="A1110" i="5"/>
  <c r="H1110" i="5"/>
  <c r="B1110" i="5"/>
  <c r="D1110" i="5"/>
  <c r="A1111" i="5"/>
  <c r="H1111" i="5"/>
  <c r="B1111" i="5"/>
  <c r="D1111" i="5"/>
  <c r="A1112" i="5"/>
  <c r="H1112" i="5"/>
  <c r="B1112" i="5"/>
  <c r="D1112" i="5"/>
  <c r="A1113" i="5"/>
  <c r="H1113" i="5"/>
  <c r="B1113" i="5"/>
  <c r="D1113" i="5"/>
  <c r="A1114" i="5"/>
  <c r="H1114" i="5"/>
  <c r="B1114" i="5"/>
  <c r="D1114" i="5"/>
  <c r="A1115" i="5"/>
  <c r="H1115" i="5"/>
  <c r="B1115" i="5"/>
  <c r="D1115" i="5"/>
  <c r="A1116" i="5"/>
  <c r="H1116" i="5"/>
  <c r="B1116" i="5"/>
  <c r="D1116" i="5"/>
  <c r="A1117" i="5"/>
  <c r="H1117" i="5"/>
  <c r="B1117" i="5"/>
  <c r="D1117" i="5"/>
  <c r="A1118" i="5"/>
  <c r="H1118" i="5"/>
  <c r="B1118" i="5"/>
  <c r="D1118" i="5"/>
  <c r="A1119" i="5"/>
  <c r="H1119" i="5"/>
  <c r="B1119" i="5"/>
  <c r="D1119" i="5"/>
  <c r="A1120" i="5"/>
  <c r="H1120" i="5"/>
  <c r="B1120" i="5"/>
  <c r="D1120" i="5"/>
  <c r="A1121" i="5"/>
  <c r="H1121" i="5"/>
  <c r="B1121" i="5"/>
  <c r="D1121" i="5"/>
  <c r="A13" i="5"/>
  <c r="H13" i="5"/>
  <c r="B13" i="5"/>
  <c r="D13" i="5"/>
  <c r="A1122" i="5"/>
  <c r="H1122" i="5"/>
  <c r="B1122" i="5"/>
  <c r="D1122" i="5"/>
  <c r="A14" i="5"/>
  <c r="H14" i="5"/>
  <c r="B14" i="5"/>
  <c r="D14" i="5"/>
  <c r="A15" i="5"/>
  <c r="H15" i="5"/>
  <c r="B15" i="5"/>
  <c r="D15" i="5"/>
  <c r="A16" i="5"/>
  <c r="H16" i="5"/>
  <c r="B16" i="5"/>
  <c r="D16" i="5"/>
  <c r="A17" i="5"/>
  <c r="H17" i="5"/>
  <c r="B17" i="5"/>
  <c r="D17" i="5"/>
  <c r="A18" i="5"/>
  <c r="H18" i="5"/>
  <c r="B18" i="5"/>
  <c r="D18" i="5"/>
  <c r="A19" i="5"/>
  <c r="H19" i="5"/>
  <c r="B19" i="5"/>
  <c r="D19" i="5"/>
  <c r="A20" i="5"/>
  <c r="H20" i="5"/>
  <c r="B20" i="5"/>
  <c r="D20" i="5"/>
  <c r="A21" i="5"/>
  <c r="H21" i="5"/>
  <c r="B21" i="5"/>
  <c r="D21" i="5"/>
  <c r="A22" i="5"/>
  <c r="H22" i="5"/>
  <c r="B22" i="5"/>
  <c r="D22" i="5"/>
  <c r="A1123" i="5"/>
  <c r="H1123" i="5"/>
  <c r="B1123" i="5"/>
  <c r="D1123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37" i="5"/>
  <c r="H37" i="5"/>
  <c r="B37" i="5"/>
  <c r="D37" i="5"/>
  <c r="A38" i="5"/>
  <c r="H38" i="5"/>
  <c r="B38" i="5"/>
  <c r="D38" i="5"/>
  <c r="A39" i="5"/>
  <c r="H39" i="5"/>
  <c r="B39" i="5"/>
  <c r="D39" i="5"/>
  <c r="A40" i="5"/>
  <c r="H40" i="5"/>
  <c r="B40" i="5"/>
  <c r="D40" i="5"/>
  <c r="A41" i="5"/>
  <c r="H41" i="5"/>
  <c r="B41" i="5"/>
  <c r="D41" i="5"/>
  <c r="A42" i="5"/>
  <c r="H42" i="5"/>
  <c r="B42" i="5"/>
  <c r="D42" i="5"/>
  <c r="A43" i="5"/>
  <c r="H43" i="5"/>
  <c r="B43" i="5"/>
  <c r="D43" i="5"/>
  <c r="A44" i="5"/>
  <c r="H44" i="5"/>
  <c r="B44" i="5"/>
  <c r="D44" i="5"/>
  <c r="A45" i="5"/>
  <c r="H45" i="5"/>
  <c r="B45" i="5"/>
  <c r="D45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50" i="5"/>
  <c r="H50" i="5"/>
  <c r="B50" i="5"/>
  <c r="D50" i="5"/>
  <c r="A51" i="5"/>
  <c r="H51" i="5"/>
  <c r="B51" i="5"/>
  <c r="D51" i="5"/>
  <c r="A52" i="5"/>
  <c r="H52" i="5"/>
  <c r="B52" i="5"/>
  <c r="D52" i="5"/>
  <c r="A53" i="5"/>
  <c r="H53" i="5"/>
  <c r="B53" i="5"/>
  <c r="D53" i="5"/>
  <c r="A54" i="5"/>
  <c r="H54" i="5"/>
  <c r="B54" i="5"/>
  <c r="D54" i="5"/>
  <c r="A55" i="5"/>
  <c r="H55" i="5"/>
  <c r="B55" i="5"/>
  <c r="D55" i="5"/>
  <c r="A56" i="5"/>
  <c r="H56" i="5"/>
  <c r="B56" i="5"/>
  <c r="D56" i="5"/>
  <c r="A57" i="5"/>
  <c r="H57" i="5"/>
  <c r="B57" i="5"/>
  <c r="D57" i="5"/>
  <c r="A58" i="5"/>
  <c r="H58" i="5"/>
  <c r="B58" i="5"/>
  <c r="D58" i="5"/>
  <c r="A59" i="5"/>
  <c r="H59" i="5"/>
  <c r="B59" i="5"/>
  <c r="D59" i="5"/>
  <c r="A60" i="5"/>
  <c r="H60" i="5"/>
  <c r="B60" i="5"/>
  <c r="D60" i="5"/>
  <c r="A61" i="5"/>
  <c r="H61" i="5"/>
  <c r="B61" i="5"/>
  <c r="D61" i="5"/>
  <c r="A62" i="5"/>
  <c r="H62" i="5"/>
  <c r="B62" i="5"/>
  <c r="D62" i="5"/>
  <c r="A63" i="5"/>
  <c r="H63" i="5"/>
  <c r="B63" i="5"/>
  <c r="D63" i="5"/>
  <c r="A64" i="5"/>
  <c r="H64" i="5"/>
  <c r="B64" i="5"/>
  <c r="D64" i="5"/>
  <c r="A65" i="5"/>
  <c r="H65" i="5"/>
  <c r="B65" i="5"/>
  <c r="D65" i="5"/>
  <c r="A66" i="5"/>
  <c r="H66" i="5"/>
  <c r="B66" i="5"/>
  <c r="D66" i="5"/>
  <c r="A67" i="5"/>
  <c r="H67" i="5"/>
  <c r="B67" i="5"/>
  <c r="D67" i="5"/>
  <c r="A68" i="5"/>
  <c r="H68" i="5"/>
  <c r="B68" i="5"/>
  <c r="D68" i="5"/>
  <c r="A69" i="5"/>
  <c r="H69" i="5"/>
  <c r="B69" i="5"/>
  <c r="D69" i="5"/>
  <c r="A70" i="5"/>
  <c r="H70" i="5"/>
  <c r="B70" i="5"/>
  <c r="D70" i="5"/>
  <c r="A1124" i="5"/>
  <c r="H1124" i="5"/>
  <c r="B1124" i="5"/>
  <c r="D1124" i="5"/>
  <c r="A71" i="5"/>
  <c r="H71" i="5"/>
  <c r="B71" i="5"/>
  <c r="D71" i="5"/>
  <c r="A72" i="5"/>
  <c r="H72" i="5"/>
  <c r="B72" i="5"/>
  <c r="D72" i="5"/>
  <c r="A73" i="5"/>
  <c r="H73" i="5"/>
  <c r="B73" i="5"/>
  <c r="D73" i="5"/>
  <c r="A74" i="5"/>
  <c r="H74" i="5"/>
  <c r="B74" i="5"/>
  <c r="D74" i="5"/>
  <c r="A75" i="5"/>
  <c r="H75" i="5"/>
  <c r="B75" i="5"/>
  <c r="D75" i="5"/>
  <c r="A76" i="5"/>
  <c r="H76" i="5"/>
  <c r="B76" i="5"/>
  <c r="D76" i="5"/>
  <c r="A77" i="5"/>
  <c r="H77" i="5"/>
  <c r="B77" i="5"/>
  <c r="D77" i="5"/>
  <c r="A78" i="5"/>
  <c r="H78" i="5"/>
  <c r="B78" i="5"/>
  <c r="D78" i="5"/>
  <c r="A79" i="5"/>
  <c r="H79" i="5"/>
  <c r="B79" i="5"/>
  <c r="D79" i="5"/>
  <c r="A80" i="5"/>
  <c r="H80" i="5"/>
  <c r="B80" i="5"/>
  <c r="D80" i="5"/>
  <c r="A81" i="5"/>
  <c r="H81" i="5"/>
  <c r="B81" i="5"/>
  <c r="D81" i="5"/>
  <c r="A82" i="5"/>
  <c r="H82" i="5"/>
  <c r="B82" i="5"/>
  <c r="D82" i="5"/>
  <c r="A83" i="5"/>
  <c r="H83" i="5"/>
  <c r="B83" i="5"/>
  <c r="D83" i="5"/>
  <c r="A84" i="5"/>
  <c r="H84" i="5"/>
  <c r="B84" i="5"/>
  <c r="D84" i="5"/>
  <c r="A85" i="5"/>
  <c r="H85" i="5"/>
  <c r="B85" i="5"/>
  <c r="D85" i="5"/>
  <c r="A86" i="5"/>
  <c r="H86" i="5"/>
  <c r="B86" i="5"/>
  <c r="D86" i="5"/>
  <c r="A87" i="5"/>
  <c r="H87" i="5"/>
  <c r="B87" i="5"/>
  <c r="D87" i="5"/>
  <c r="A88" i="5"/>
  <c r="H88" i="5"/>
  <c r="B88" i="5"/>
  <c r="D88" i="5"/>
  <c r="A89" i="5"/>
  <c r="H89" i="5"/>
  <c r="B89" i="5"/>
  <c r="D89" i="5"/>
  <c r="A90" i="5"/>
  <c r="H90" i="5"/>
  <c r="B90" i="5"/>
  <c r="D90" i="5"/>
  <c r="A91" i="5"/>
  <c r="H91" i="5"/>
  <c r="B91" i="5"/>
  <c r="D91" i="5"/>
  <c r="A92" i="5"/>
  <c r="H92" i="5"/>
  <c r="B92" i="5"/>
  <c r="D92" i="5"/>
  <c r="A93" i="5"/>
  <c r="H93" i="5"/>
  <c r="B93" i="5"/>
  <c r="D93" i="5"/>
  <c r="A94" i="5"/>
  <c r="H94" i="5"/>
  <c r="B94" i="5"/>
  <c r="D94" i="5"/>
  <c r="A95" i="5"/>
  <c r="H95" i="5"/>
  <c r="B95" i="5"/>
  <c r="D95" i="5"/>
  <c r="A96" i="5"/>
  <c r="H96" i="5"/>
  <c r="B96" i="5"/>
  <c r="D96" i="5"/>
  <c r="A97" i="5"/>
  <c r="H97" i="5"/>
  <c r="B97" i="5"/>
  <c r="D97" i="5"/>
  <c r="A98" i="5"/>
  <c r="H98" i="5"/>
  <c r="B98" i="5"/>
  <c r="D98" i="5"/>
  <c r="A99" i="5"/>
  <c r="H99" i="5"/>
  <c r="B99" i="5"/>
  <c r="D99" i="5"/>
  <c r="A100" i="5"/>
  <c r="H100" i="5"/>
  <c r="B100" i="5"/>
  <c r="D100" i="5"/>
  <c r="A101" i="5"/>
  <c r="H101" i="5"/>
  <c r="B101" i="5"/>
  <c r="D101" i="5"/>
  <c r="A102" i="5"/>
  <c r="H102" i="5"/>
  <c r="B102" i="5"/>
  <c r="D102" i="5"/>
  <c r="A103" i="5"/>
  <c r="H103" i="5"/>
  <c r="B103" i="5"/>
  <c r="D103" i="5"/>
  <c r="A104" i="5"/>
  <c r="H104" i="5"/>
  <c r="B104" i="5"/>
  <c r="D104" i="5"/>
  <c r="A105" i="5"/>
  <c r="H105" i="5"/>
  <c r="B105" i="5"/>
  <c r="D105" i="5"/>
  <c r="A106" i="5"/>
  <c r="H106" i="5"/>
  <c r="B106" i="5"/>
  <c r="D106" i="5"/>
  <c r="A107" i="5"/>
  <c r="H107" i="5"/>
  <c r="B107" i="5"/>
  <c r="D107" i="5"/>
  <c r="A1125" i="5"/>
  <c r="H1125" i="5"/>
  <c r="B1125" i="5"/>
  <c r="D1125" i="5"/>
  <c r="A108" i="5"/>
  <c r="H108" i="5"/>
  <c r="B108" i="5"/>
  <c r="D108" i="5"/>
  <c r="A109" i="5"/>
  <c r="H109" i="5"/>
  <c r="B109" i="5"/>
  <c r="D109" i="5"/>
  <c r="A110" i="5"/>
  <c r="H110" i="5"/>
  <c r="B110" i="5"/>
  <c r="D110" i="5"/>
  <c r="A111" i="5"/>
  <c r="H111" i="5"/>
  <c r="B111" i="5"/>
  <c r="D111" i="5"/>
  <c r="A112" i="5"/>
  <c r="H112" i="5"/>
  <c r="B112" i="5"/>
  <c r="D112" i="5"/>
  <c r="A113" i="5"/>
  <c r="H113" i="5"/>
  <c r="B113" i="5"/>
  <c r="D113" i="5"/>
  <c r="A114" i="5"/>
  <c r="H114" i="5"/>
  <c r="B114" i="5"/>
  <c r="D114" i="5"/>
  <c r="A115" i="5"/>
  <c r="H115" i="5"/>
  <c r="B115" i="5"/>
  <c r="D115" i="5"/>
  <c r="A116" i="5"/>
  <c r="H116" i="5"/>
  <c r="B116" i="5"/>
  <c r="D116" i="5"/>
  <c r="A117" i="5"/>
  <c r="H117" i="5"/>
  <c r="B117" i="5"/>
  <c r="D117" i="5"/>
  <c r="A118" i="5"/>
  <c r="H118" i="5"/>
  <c r="B118" i="5"/>
  <c r="D118" i="5"/>
  <c r="A119" i="5"/>
  <c r="H119" i="5"/>
  <c r="B119" i="5"/>
  <c r="D119" i="5"/>
  <c r="A120" i="5"/>
  <c r="H120" i="5"/>
  <c r="B120" i="5"/>
  <c r="D120" i="5"/>
  <c r="A121" i="5"/>
  <c r="H121" i="5"/>
  <c r="B121" i="5"/>
  <c r="D121" i="5"/>
  <c r="A122" i="5"/>
  <c r="H122" i="5"/>
  <c r="B122" i="5"/>
  <c r="D122" i="5"/>
  <c r="A123" i="5"/>
  <c r="H123" i="5"/>
  <c r="B123" i="5"/>
  <c r="D123" i="5"/>
  <c r="A124" i="5"/>
  <c r="H124" i="5"/>
  <c r="B124" i="5"/>
  <c r="D124" i="5"/>
  <c r="A125" i="5"/>
  <c r="H125" i="5"/>
  <c r="B125" i="5"/>
  <c r="D125" i="5"/>
  <c r="A126" i="5"/>
  <c r="H126" i="5"/>
  <c r="B126" i="5"/>
  <c r="D126" i="5"/>
  <c r="A127" i="5"/>
  <c r="H127" i="5"/>
  <c r="B127" i="5"/>
  <c r="D127" i="5"/>
  <c r="A128" i="5"/>
  <c r="H128" i="5"/>
  <c r="B128" i="5"/>
  <c r="D128" i="5"/>
  <c r="A129" i="5"/>
  <c r="H129" i="5"/>
  <c r="B129" i="5"/>
  <c r="D129" i="5"/>
  <c r="A130" i="5"/>
  <c r="H130" i="5"/>
  <c r="B130" i="5"/>
  <c r="D130" i="5"/>
  <c r="A131" i="5"/>
  <c r="H131" i="5"/>
  <c r="B131" i="5"/>
  <c r="D131" i="5"/>
  <c r="A132" i="5"/>
  <c r="H132" i="5"/>
  <c r="B132" i="5"/>
  <c r="D132" i="5"/>
  <c r="A133" i="5"/>
  <c r="H133" i="5"/>
  <c r="B133" i="5"/>
  <c r="D133" i="5"/>
  <c r="A134" i="5"/>
  <c r="H134" i="5"/>
  <c r="B134" i="5"/>
  <c r="D134" i="5"/>
  <c r="A135" i="5"/>
  <c r="H135" i="5"/>
  <c r="B135" i="5"/>
  <c r="D135" i="5"/>
  <c r="A136" i="5"/>
  <c r="H136" i="5"/>
  <c r="B136" i="5"/>
  <c r="D136" i="5"/>
  <c r="A137" i="5"/>
  <c r="H137" i="5"/>
  <c r="B137" i="5"/>
  <c r="D137" i="5"/>
  <c r="A138" i="5"/>
  <c r="H138" i="5"/>
  <c r="B138" i="5"/>
  <c r="D138" i="5"/>
  <c r="A139" i="5"/>
  <c r="H139" i="5"/>
  <c r="B139" i="5"/>
  <c r="D139" i="5"/>
  <c r="A140" i="5"/>
  <c r="H140" i="5"/>
  <c r="B140" i="5"/>
  <c r="D140" i="5"/>
  <c r="A1126" i="5"/>
  <c r="H1126" i="5"/>
  <c r="B1126" i="5"/>
  <c r="D1126" i="5"/>
  <c r="A141" i="5"/>
  <c r="H141" i="5"/>
  <c r="B141" i="5"/>
  <c r="D141" i="5"/>
  <c r="A142" i="5"/>
  <c r="H142" i="5"/>
  <c r="B142" i="5"/>
  <c r="D142" i="5"/>
  <c r="A143" i="5"/>
  <c r="H143" i="5"/>
  <c r="B143" i="5"/>
  <c r="D143" i="5"/>
  <c r="A144" i="5"/>
  <c r="H144" i="5"/>
  <c r="B144" i="5"/>
  <c r="D144" i="5"/>
  <c r="A145" i="5"/>
  <c r="H145" i="5"/>
  <c r="B145" i="5"/>
  <c r="D145" i="5"/>
  <c r="A146" i="5"/>
  <c r="H146" i="5"/>
  <c r="B146" i="5"/>
  <c r="D146" i="5"/>
  <c r="A147" i="5"/>
  <c r="H147" i="5"/>
  <c r="B147" i="5"/>
  <c r="D147" i="5"/>
  <c r="A148" i="5"/>
  <c r="H148" i="5"/>
  <c r="B148" i="5"/>
  <c r="D148" i="5"/>
  <c r="A149" i="5"/>
  <c r="H149" i="5"/>
  <c r="B149" i="5"/>
  <c r="D149" i="5"/>
  <c r="A150" i="5"/>
  <c r="H150" i="5"/>
  <c r="B150" i="5"/>
  <c r="D150" i="5"/>
  <c r="A151" i="5"/>
  <c r="H151" i="5"/>
  <c r="B151" i="5"/>
  <c r="D151" i="5"/>
  <c r="A152" i="5"/>
  <c r="H152" i="5"/>
  <c r="B152" i="5"/>
  <c r="D152" i="5"/>
  <c r="A153" i="5"/>
  <c r="H153" i="5"/>
  <c r="B153" i="5"/>
  <c r="D153" i="5"/>
  <c r="A154" i="5"/>
  <c r="H154" i="5"/>
  <c r="B154" i="5"/>
  <c r="D154" i="5"/>
  <c r="A155" i="5"/>
  <c r="H155" i="5"/>
  <c r="B155" i="5"/>
  <c r="D155" i="5"/>
  <c r="A156" i="5"/>
  <c r="H156" i="5"/>
  <c r="B156" i="5"/>
  <c r="D156" i="5"/>
  <c r="A157" i="5"/>
  <c r="H157" i="5"/>
  <c r="B157" i="5"/>
  <c r="D157" i="5"/>
  <c r="A158" i="5"/>
  <c r="H158" i="5"/>
  <c r="B158" i="5"/>
  <c r="D158" i="5"/>
  <c r="A159" i="5"/>
  <c r="H159" i="5"/>
  <c r="B159" i="5"/>
  <c r="D159" i="5"/>
  <c r="A160" i="5"/>
  <c r="H160" i="5"/>
  <c r="B160" i="5"/>
  <c r="D160" i="5"/>
  <c r="A161" i="5"/>
  <c r="H161" i="5"/>
  <c r="B161" i="5"/>
  <c r="D161" i="5"/>
  <c r="A162" i="5"/>
  <c r="H162" i="5"/>
  <c r="B162" i="5"/>
  <c r="D162" i="5"/>
  <c r="A163" i="5"/>
  <c r="H163" i="5"/>
  <c r="B163" i="5"/>
  <c r="D163" i="5"/>
  <c r="A164" i="5"/>
  <c r="H164" i="5"/>
  <c r="B164" i="5"/>
  <c r="D164" i="5"/>
  <c r="A165" i="5"/>
  <c r="H165" i="5"/>
  <c r="B165" i="5"/>
  <c r="D165" i="5"/>
  <c r="A166" i="5"/>
  <c r="H166" i="5"/>
  <c r="B166" i="5"/>
  <c r="D166" i="5"/>
  <c r="A167" i="5"/>
  <c r="H167" i="5"/>
  <c r="B167" i="5"/>
  <c r="D167" i="5"/>
  <c r="A168" i="5"/>
  <c r="H168" i="5"/>
  <c r="B168" i="5"/>
  <c r="D168" i="5"/>
  <c r="A169" i="5"/>
  <c r="H169" i="5"/>
  <c r="B169" i="5"/>
  <c r="D169" i="5"/>
  <c r="A170" i="5"/>
  <c r="H170" i="5"/>
  <c r="B170" i="5"/>
  <c r="D170" i="5"/>
  <c r="A171" i="5"/>
  <c r="H171" i="5"/>
  <c r="B171" i="5"/>
  <c r="D171" i="5"/>
  <c r="A172" i="5"/>
  <c r="H172" i="5"/>
  <c r="B172" i="5"/>
  <c r="D172" i="5"/>
  <c r="A173" i="5"/>
  <c r="H173" i="5"/>
  <c r="B173" i="5"/>
  <c r="D173" i="5"/>
  <c r="A174" i="5"/>
  <c r="H174" i="5"/>
  <c r="B174" i="5"/>
  <c r="D174" i="5"/>
  <c r="A175" i="5"/>
  <c r="H175" i="5"/>
  <c r="B175" i="5"/>
  <c r="D175" i="5"/>
  <c r="A176" i="5"/>
  <c r="H176" i="5"/>
  <c r="B176" i="5"/>
  <c r="D176" i="5"/>
  <c r="A177" i="5"/>
  <c r="H177" i="5"/>
  <c r="B177" i="5"/>
  <c r="D177" i="5"/>
  <c r="A178" i="5"/>
  <c r="H178" i="5"/>
  <c r="B178" i="5"/>
  <c r="D178" i="5"/>
  <c r="A179" i="5"/>
  <c r="H179" i="5"/>
  <c r="B179" i="5"/>
  <c r="D179" i="5"/>
  <c r="A1127" i="5"/>
  <c r="H1127" i="5"/>
  <c r="B1127" i="5"/>
  <c r="D1127" i="5"/>
  <c r="A1128" i="5"/>
  <c r="H1128" i="5"/>
  <c r="B1128" i="5"/>
  <c r="D1128" i="5"/>
  <c r="A180" i="5"/>
  <c r="H180" i="5"/>
  <c r="B180" i="5"/>
  <c r="D180" i="5"/>
  <c r="A181" i="5"/>
  <c r="H181" i="5"/>
  <c r="B181" i="5"/>
  <c r="D181" i="5"/>
  <c r="A182" i="5"/>
  <c r="H182" i="5"/>
  <c r="B182" i="5"/>
  <c r="D182" i="5"/>
  <c r="A183" i="5"/>
  <c r="H183" i="5"/>
  <c r="B183" i="5"/>
  <c r="D183" i="5"/>
  <c r="A184" i="5"/>
  <c r="H184" i="5"/>
  <c r="B184" i="5"/>
  <c r="D184" i="5"/>
  <c r="A185" i="5"/>
  <c r="H185" i="5"/>
  <c r="B185" i="5"/>
  <c r="D185" i="5"/>
  <c r="A186" i="5"/>
  <c r="H186" i="5"/>
  <c r="B186" i="5"/>
  <c r="D186" i="5"/>
  <c r="A1129" i="5"/>
  <c r="H1129" i="5"/>
  <c r="B1129" i="5"/>
  <c r="D1129" i="5"/>
  <c r="A187" i="5"/>
  <c r="H187" i="5"/>
  <c r="B187" i="5"/>
  <c r="D187" i="5"/>
  <c r="A188" i="5"/>
  <c r="H188" i="5"/>
  <c r="B188" i="5"/>
  <c r="D188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4" i="5"/>
  <c r="H194" i="5"/>
  <c r="B194" i="5"/>
  <c r="D194" i="5"/>
  <c r="A195" i="5"/>
  <c r="H195" i="5"/>
  <c r="B195" i="5"/>
  <c r="D195" i="5"/>
  <c r="A196" i="5"/>
  <c r="H196" i="5"/>
  <c r="B196" i="5"/>
  <c r="D196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A1130" i="5"/>
  <c r="H1130" i="5"/>
  <c r="B1130" i="5"/>
  <c r="D1130" i="5"/>
  <c r="A1131" i="5"/>
  <c r="H1131" i="5"/>
  <c r="B1131" i="5"/>
  <c r="D1131" i="5"/>
  <c r="A1132" i="5"/>
  <c r="H1132" i="5"/>
  <c r="B1132" i="5"/>
  <c r="D1132" i="5"/>
  <c r="A1133" i="5"/>
  <c r="H1133" i="5"/>
  <c r="B1133" i="5"/>
  <c r="D1133" i="5"/>
  <c r="A1134" i="5"/>
  <c r="H1134" i="5"/>
  <c r="B1134" i="5"/>
  <c r="D1134" i="5"/>
  <c r="A1135" i="5"/>
  <c r="H1135" i="5"/>
  <c r="B1135" i="5"/>
  <c r="D1135" i="5"/>
  <c r="A1136" i="5"/>
  <c r="H1136" i="5"/>
  <c r="B1136" i="5"/>
  <c r="D1136" i="5"/>
  <c r="A201" i="5"/>
  <c r="H201" i="5"/>
  <c r="B201" i="5"/>
  <c r="D201" i="5"/>
  <c r="A202" i="5"/>
  <c r="H202" i="5"/>
  <c r="B202" i="5"/>
  <c r="D202" i="5"/>
  <c r="A203" i="5"/>
  <c r="H203" i="5"/>
  <c r="B203" i="5"/>
  <c r="D203" i="5"/>
  <c r="A204" i="5"/>
  <c r="H204" i="5"/>
  <c r="B204" i="5"/>
  <c r="D204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1137" i="5"/>
  <c r="H1137" i="5"/>
  <c r="B1137" i="5"/>
  <c r="D1137" i="5"/>
  <c r="A1138" i="5"/>
  <c r="H1138" i="5"/>
  <c r="B1138" i="5"/>
  <c r="D1138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1139" i="5"/>
  <c r="H1139" i="5"/>
  <c r="B1139" i="5"/>
  <c r="D1139" i="5"/>
  <c r="A1140" i="5"/>
  <c r="H1140" i="5"/>
  <c r="B1140" i="5"/>
  <c r="D1140" i="5"/>
  <c r="A1141" i="5"/>
  <c r="H1141" i="5"/>
  <c r="B1141" i="5"/>
  <c r="D1141" i="5"/>
  <c r="A1142" i="5"/>
  <c r="H1142" i="5"/>
  <c r="B1142" i="5"/>
  <c r="D1142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1143" i="5"/>
  <c r="H1143" i="5"/>
  <c r="B1143" i="5"/>
  <c r="D1143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1144" i="5"/>
  <c r="H1144" i="5"/>
  <c r="B1144" i="5"/>
  <c r="D1144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1145" i="5"/>
  <c r="H1145" i="5"/>
  <c r="B1145" i="5"/>
  <c r="D1145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1146" i="5"/>
  <c r="H1146" i="5"/>
  <c r="B1146" i="5"/>
  <c r="D1146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302" i="5"/>
  <c r="H302" i="5"/>
  <c r="B302" i="5"/>
  <c r="D302" i="5"/>
  <c r="A303" i="5"/>
  <c r="H303" i="5"/>
  <c r="B303" i="5"/>
  <c r="D303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309" i="5"/>
  <c r="H309" i="5"/>
  <c r="B309" i="5"/>
  <c r="D309" i="5"/>
  <c r="A310" i="5"/>
  <c r="H310" i="5"/>
  <c r="B310" i="5"/>
  <c r="D310" i="5"/>
  <c r="A311" i="5"/>
  <c r="H311" i="5"/>
  <c r="B311" i="5"/>
  <c r="D311" i="5"/>
  <c r="A312" i="5"/>
  <c r="H312" i="5"/>
  <c r="B312" i="5"/>
  <c r="D312" i="5"/>
  <c r="A313" i="5"/>
  <c r="H313" i="5"/>
  <c r="B313" i="5"/>
  <c r="D313" i="5"/>
  <c r="A314" i="5"/>
  <c r="H314" i="5"/>
  <c r="B314" i="5"/>
  <c r="D314" i="5"/>
  <c r="A315" i="5"/>
  <c r="H315" i="5"/>
  <c r="B315" i="5"/>
  <c r="D315" i="5"/>
  <c r="A316" i="5"/>
  <c r="H316" i="5"/>
  <c r="B316" i="5"/>
  <c r="D316" i="5"/>
  <c r="A317" i="5"/>
  <c r="H317" i="5"/>
  <c r="B317" i="5"/>
  <c r="D317" i="5"/>
  <c r="A318" i="5"/>
  <c r="H318" i="5"/>
  <c r="B318" i="5"/>
  <c r="D318" i="5"/>
  <c r="A319" i="5"/>
  <c r="H319" i="5"/>
  <c r="B319" i="5"/>
  <c r="D319" i="5"/>
  <c r="A320" i="5"/>
  <c r="H320" i="5"/>
  <c r="B320" i="5"/>
  <c r="D320" i="5"/>
  <c r="A321" i="5"/>
  <c r="H321" i="5"/>
  <c r="B321" i="5"/>
  <c r="D321" i="5"/>
  <c r="A322" i="5"/>
  <c r="H322" i="5"/>
  <c r="B322" i="5"/>
  <c r="D322" i="5"/>
  <c r="A323" i="5"/>
  <c r="H323" i="5"/>
  <c r="B323" i="5"/>
  <c r="D323" i="5"/>
  <c r="A324" i="5"/>
  <c r="H324" i="5"/>
  <c r="B324" i="5"/>
  <c r="D324" i="5"/>
  <c r="A325" i="5"/>
  <c r="H325" i="5"/>
  <c r="B325" i="5"/>
  <c r="D325" i="5"/>
  <c r="A326" i="5"/>
  <c r="H326" i="5"/>
  <c r="B326" i="5"/>
  <c r="D326" i="5"/>
  <c r="A327" i="5"/>
  <c r="H327" i="5"/>
  <c r="B327" i="5"/>
  <c r="D327" i="5"/>
  <c r="A328" i="5"/>
  <c r="H328" i="5"/>
  <c r="B328" i="5"/>
  <c r="D328" i="5"/>
  <c r="A329" i="5"/>
  <c r="H329" i="5"/>
  <c r="B329" i="5"/>
  <c r="D329" i="5"/>
  <c r="A330" i="5"/>
  <c r="H330" i="5"/>
  <c r="B330" i="5"/>
  <c r="D330" i="5"/>
  <c r="A331" i="5"/>
  <c r="H331" i="5"/>
  <c r="B331" i="5"/>
  <c r="D331" i="5"/>
  <c r="A332" i="5"/>
  <c r="H332" i="5"/>
  <c r="B332" i="5"/>
  <c r="D332" i="5"/>
  <c r="A333" i="5"/>
  <c r="H333" i="5"/>
  <c r="B333" i="5"/>
  <c r="D333" i="5"/>
  <c r="A334" i="5"/>
  <c r="H334" i="5"/>
  <c r="B334" i="5"/>
  <c r="D334" i="5"/>
  <c r="A335" i="5"/>
  <c r="H335" i="5"/>
  <c r="B335" i="5"/>
  <c r="D335" i="5"/>
  <c r="A336" i="5"/>
  <c r="H336" i="5"/>
  <c r="B336" i="5"/>
  <c r="D336" i="5"/>
  <c r="A337" i="5"/>
  <c r="H337" i="5"/>
  <c r="B337" i="5"/>
  <c r="D337" i="5"/>
  <c r="A338" i="5"/>
  <c r="H338" i="5"/>
  <c r="B338" i="5"/>
  <c r="D338" i="5"/>
  <c r="A339" i="5"/>
  <c r="H339" i="5"/>
  <c r="B339" i="5"/>
  <c r="D339" i="5"/>
  <c r="A340" i="5"/>
  <c r="H340" i="5"/>
  <c r="B340" i="5"/>
  <c r="D340" i="5"/>
  <c r="A341" i="5"/>
  <c r="H341" i="5"/>
  <c r="B341" i="5"/>
  <c r="D341" i="5"/>
  <c r="A342" i="5"/>
  <c r="H342" i="5"/>
  <c r="B342" i="5"/>
  <c r="D342" i="5"/>
  <c r="A343" i="5"/>
  <c r="H343" i="5"/>
  <c r="B343" i="5"/>
  <c r="D343" i="5"/>
  <c r="A344" i="5"/>
  <c r="H344" i="5"/>
  <c r="B344" i="5"/>
  <c r="D344" i="5"/>
  <c r="A345" i="5"/>
  <c r="H345" i="5"/>
  <c r="B345" i="5"/>
  <c r="D345" i="5"/>
  <c r="A346" i="5"/>
  <c r="H346" i="5"/>
  <c r="B346" i="5"/>
  <c r="D346" i="5"/>
  <c r="A347" i="5"/>
  <c r="H347" i="5"/>
  <c r="B347" i="5"/>
  <c r="D347" i="5"/>
  <c r="A348" i="5"/>
  <c r="H348" i="5"/>
  <c r="B348" i="5"/>
  <c r="D348" i="5"/>
  <c r="A349" i="5"/>
  <c r="H349" i="5"/>
  <c r="B349" i="5"/>
  <c r="D349" i="5"/>
  <c r="A1147" i="5"/>
  <c r="H1147" i="5"/>
  <c r="B1147" i="5"/>
  <c r="D1147" i="5"/>
  <c r="A350" i="5"/>
  <c r="H350" i="5"/>
  <c r="B350" i="5"/>
  <c r="D350" i="5"/>
  <c r="A351" i="5"/>
  <c r="H351" i="5"/>
  <c r="B351" i="5"/>
  <c r="D351" i="5"/>
  <c r="A352" i="5"/>
  <c r="H352" i="5"/>
  <c r="B352" i="5"/>
  <c r="D352" i="5"/>
  <c r="A353" i="5"/>
  <c r="H353" i="5"/>
  <c r="B353" i="5"/>
  <c r="D353" i="5"/>
  <c r="A354" i="5"/>
  <c r="H354" i="5"/>
  <c r="B354" i="5"/>
  <c r="D354" i="5"/>
  <c r="A355" i="5"/>
  <c r="H355" i="5"/>
  <c r="B355" i="5"/>
  <c r="D355" i="5"/>
  <c r="A356" i="5"/>
  <c r="H356" i="5"/>
  <c r="B356" i="5"/>
  <c r="D356" i="5"/>
  <c r="A357" i="5"/>
  <c r="H357" i="5"/>
  <c r="B357" i="5"/>
  <c r="D357" i="5"/>
  <c r="A358" i="5"/>
  <c r="H358" i="5"/>
  <c r="B358" i="5"/>
  <c r="D358" i="5"/>
  <c r="A359" i="5"/>
  <c r="H359" i="5"/>
  <c r="B359" i="5"/>
  <c r="D359" i="5"/>
  <c r="A360" i="5"/>
  <c r="H360" i="5"/>
  <c r="B360" i="5"/>
  <c r="D360" i="5"/>
  <c r="A361" i="5"/>
  <c r="H361" i="5"/>
  <c r="B361" i="5"/>
  <c r="D361" i="5"/>
  <c r="A362" i="5"/>
  <c r="H362" i="5"/>
  <c r="B362" i="5"/>
  <c r="D362" i="5"/>
  <c r="A363" i="5"/>
  <c r="H363" i="5"/>
  <c r="B363" i="5"/>
  <c r="D363" i="5"/>
  <c r="A364" i="5"/>
  <c r="H364" i="5"/>
  <c r="B364" i="5"/>
  <c r="D364" i="5"/>
  <c r="A365" i="5"/>
  <c r="H365" i="5"/>
  <c r="B365" i="5"/>
  <c r="D365" i="5"/>
  <c r="A366" i="5"/>
  <c r="H366" i="5"/>
  <c r="B366" i="5"/>
  <c r="D366" i="5"/>
  <c r="A367" i="5"/>
  <c r="H367" i="5"/>
  <c r="B367" i="5"/>
  <c r="D367" i="5"/>
  <c r="A368" i="5"/>
  <c r="H368" i="5"/>
  <c r="B368" i="5"/>
  <c r="D368" i="5"/>
  <c r="A369" i="5"/>
  <c r="H369" i="5"/>
  <c r="B369" i="5"/>
  <c r="D369" i="5"/>
  <c r="A370" i="5"/>
  <c r="H370" i="5"/>
  <c r="B370" i="5"/>
  <c r="D370" i="5"/>
  <c r="A371" i="5"/>
  <c r="H371" i="5"/>
  <c r="B371" i="5"/>
  <c r="D371" i="5"/>
  <c r="A372" i="5"/>
  <c r="H372" i="5"/>
  <c r="B372" i="5"/>
  <c r="D372" i="5"/>
  <c r="A373" i="5"/>
  <c r="H373" i="5"/>
  <c r="B373" i="5"/>
  <c r="D373" i="5"/>
  <c r="A374" i="5"/>
  <c r="H374" i="5"/>
  <c r="B374" i="5"/>
  <c r="D374" i="5"/>
  <c r="A375" i="5"/>
  <c r="H375" i="5"/>
  <c r="B375" i="5"/>
  <c r="D375" i="5"/>
  <c r="A376" i="5"/>
  <c r="H376" i="5"/>
  <c r="B376" i="5"/>
  <c r="D376" i="5"/>
  <c r="A377" i="5"/>
  <c r="H377" i="5"/>
  <c r="B377" i="5"/>
  <c r="D377" i="5"/>
  <c r="A378" i="5"/>
  <c r="H378" i="5"/>
  <c r="B378" i="5"/>
  <c r="D378" i="5"/>
  <c r="A379" i="5"/>
  <c r="H379" i="5"/>
  <c r="B379" i="5"/>
  <c r="D379" i="5"/>
  <c r="A380" i="5"/>
  <c r="H380" i="5"/>
  <c r="B380" i="5"/>
  <c r="D380" i="5"/>
  <c r="A381" i="5"/>
  <c r="H381" i="5"/>
  <c r="B381" i="5"/>
  <c r="D381" i="5"/>
  <c r="A382" i="5"/>
  <c r="H382" i="5"/>
  <c r="B382" i="5"/>
  <c r="D382" i="5"/>
  <c r="A383" i="5"/>
  <c r="H383" i="5"/>
  <c r="B383" i="5"/>
  <c r="D383" i="5"/>
  <c r="A384" i="5"/>
  <c r="H384" i="5"/>
  <c r="B384" i="5"/>
  <c r="D384" i="5"/>
  <c r="A385" i="5"/>
  <c r="H385" i="5"/>
  <c r="B385" i="5"/>
  <c r="D385" i="5"/>
  <c r="A386" i="5"/>
  <c r="H386" i="5"/>
  <c r="B386" i="5"/>
  <c r="D386" i="5"/>
  <c r="A387" i="5"/>
  <c r="H387" i="5"/>
  <c r="B387" i="5"/>
  <c r="D387" i="5"/>
  <c r="A388" i="5"/>
  <c r="H388" i="5"/>
  <c r="B388" i="5"/>
  <c r="D388" i="5"/>
  <c r="A389" i="5"/>
  <c r="H389" i="5"/>
  <c r="B389" i="5"/>
  <c r="D389" i="5"/>
  <c r="A390" i="5"/>
  <c r="H390" i="5"/>
  <c r="B390" i="5"/>
  <c r="D390" i="5"/>
  <c r="A391" i="5"/>
  <c r="H391" i="5"/>
  <c r="B391" i="5"/>
  <c r="D391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395" i="5"/>
  <c r="H395" i="5"/>
  <c r="B395" i="5"/>
  <c r="D395" i="5"/>
  <c r="A396" i="5"/>
  <c r="H396" i="5"/>
  <c r="B396" i="5"/>
  <c r="D396" i="5"/>
  <c r="A397" i="5"/>
  <c r="H397" i="5"/>
  <c r="B397" i="5"/>
  <c r="D397" i="5"/>
  <c r="A398" i="5"/>
  <c r="H398" i="5"/>
  <c r="B398" i="5"/>
  <c r="D398" i="5"/>
  <c r="A399" i="5"/>
  <c r="H399" i="5"/>
  <c r="B399" i="5"/>
  <c r="D399" i="5"/>
  <c r="A400" i="5"/>
  <c r="H400" i="5"/>
  <c r="B400" i="5"/>
  <c r="D400" i="5"/>
  <c r="A401" i="5"/>
  <c r="H401" i="5"/>
  <c r="B401" i="5"/>
  <c r="D401" i="5"/>
  <c r="A402" i="5"/>
  <c r="H402" i="5"/>
  <c r="B402" i="5"/>
  <c r="D402" i="5"/>
  <c r="A1148" i="5"/>
  <c r="H1148" i="5"/>
  <c r="B1148" i="5"/>
  <c r="D1148" i="5"/>
  <c r="A403" i="5"/>
  <c r="H403" i="5"/>
  <c r="B403" i="5"/>
  <c r="D403" i="5"/>
  <c r="A404" i="5"/>
  <c r="H404" i="5"/>
  <c r="B404" i="5"/>
  <c r="D404" i="5"/>
  <c r="A405" i="5"/>
  <c r="H405" i="5"/>
  <c r="B405" i="5"/>
  <c r="D405" i="5"/>
  <c r="A406" i="5"/>
  <c r="H406" i="5"/>
  <c r="B406" i="5"/>
  <c r="D406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410" i="5"/>
  <c r="H410" i="5"/>
  <c r="B410" i="5"/>
  <c r="D410" i="5"/>
  <c r="A411" i="5"/>
  <c r="H411" i="5"/>
  <c r="B411" i="5"/>
  <c r="D411" i="5"/>
  <c r="A412" i="5"/>
  <c r="H412" i="5"/>
  <c r="B412" i="5"/>
  <c r="D412" i="5"/>
  <c r="A413" i="5"/>
  <c r="H413" i="5"/>
  <c r="B413" i="5"/>
  <c r="D413" i="5"/>
  <c r="A414" i="5"/>
  <c r="H414" i="5"/>
  <c r="B414" i="5"/>
  <c r="D414" i="5"/>
  <c r="A415" i="5"/>
  <c r="H415" i="5"/>
  <c r="B415" i="5"/>
  <c r="D415" i="5"/>
  <c r="A416" i="5"/>
  <c r="H416" i="5"/>
  <c r="B416" i="5"/>
  <c r="D416" i="5"/>
  <c r="A417" i="5"/>
  <c r="H417" i="5"/>
  <c r="B417" i="5"/>
  <c r="D417" i="5"/>
  <c r="A418" i="5"/>
  <c r="H418" i="5"/>
  <c r="B418" i="5"/>
  <c r="D418" i="5"/>
  <c r="A419" i="5"/>
  <c r="H419" i="5"/>
  <c r="B419" i="5"/>
  <c r="D419" i="5"/>
  <c r="A420" i="5"/>
  <c r="H420" i="5"/>
  <c r="B420" i="5"/>
  <c r="D420" i="5"/>
  <c r="A421" i="5"/>
  <c r="H421" i="5"/>
  <c r="B421" i="5"/>
  <c r="D421" i="5"/>
  <c r="A422" i="5"/>
  <c r="H422" i="5"/>
  <c r="B422" i="5"/>
  <c r="D422" i="5"/>
  <c r="A423" i="5"/>
  <c r="H423" i="5"/>
  <c r="B423" i="5"/>
  <c r="D423" i="5"/>
  <c r="A424" i="5"/>
  <c r="H424" i="5"/>
  <c r="B424" i="5"/>
  <c r="D424" i="5"/>
  <c r="A425" i="5"/>
  <c r="H425" i="5"/>
  <c r="B425" i="5"/>
  <c r="D425" i="5"/>
  <c r="A426" i="5"/>
  <c r="H426" i="5"/>
  <c r="B426" i="5"/>
  <c r="D426" i="5"/>
  <c r="A427" i="5"/>
  <c r="H427" i="5"/>
  <c r="B427" i="5"/>
  <c r="D427" i="5"/>
  <c r="A428" i="5"/>
  <c r="H428" i="5"/>
  <c r="B428" i="5"/>
  <c r="D428" i="5"/>
  <c r="A429" i="5"/>
  <c r="H429" i="5"/>
  <c r="B429" i="5"/>
  <c r="D429" i="5"/>
  <c r="A430" i="5"/>
  <c r="H430" i="5"/>
  <c r="B430" i="5"/>
  <c r="D430" i="5"/>
  <c r="A431" i="5"/>
  <c r="H431" i="5"/>
  <c r="B431" i="5"/>
  <c r="D431" i="5"/>
  <c r="A432" i="5"/>
  <c r="H432" i="5"/>
  <c r="B432" i="5"/>
  <c r="D432" i="5"/>
  <c r="A433" i="5"/>
  <c r="H433" i="5"/>
  <c r="B433" i="5"/>
  <c r="D433" i="5"/>
  <c r="A434" i="5"/>
  <c r="H434" i="5"/>
  <c r="B434" i="5"/>
  <c r="D434" i="5"/>
  <c r="A435" i="5"/>
  <c r="H435" i="5"/>
  <c r="B435" i="5"/>
  <c r="D435" i="5"/>
  <c r="A436" i="5"/>
  <c r="H436" i="5"/>
  <c r="B436" i="5"/>
  <c r="D436" i="5"/>
  <c r="A437" i="5"/>
  <c r="H437" i="5"/>
  <c r="B437" i="5"/>
  <c r="D437" i="5"/>
  <c r="A438" i="5"/>
  <c r="H438" i="5"/>
  <c r="B438" i="5"/>
  <c r="D438" i="5"/>
  <c r="A439" i="5"/>
  <c r="H439" i="5"/>
  <c r="B439" i="5"/>
  <c r="D439" i="5"/>
  <c r="A440" i="5"/>
  <c r="H440" i="5"/>
  <c r="B440" i="5"/>
  <c r="D440" i="5"/>
  <c r="A441" i="5"/>
  <c r="H441" i="5"/>
  <c r="B441" i="5"/>
  <c r="D441" i="5"/>
  <c r="A442" i="5"/>
  <c r="H442" i="5"/>
  <c r="B442" i="5"/>
  <c r="D442" i="5"/>
  <c r="A443" i="5"/>
  <c r="H443" i="5"/>
  <c r="B443" i="5"/>
  <c r="D443" i="5"/>
  <c r="A444" i="5"/>
  <c r="H444" i="5"/>
  <c r="B444" i="5"/>
  <c r="D444" i="5"/>
  <c r="A445" i="5"/>
  <c r="H445" i="5"/>
  <c r="B445" i="5"/>
  <c r="D445" i="5"/>
  <c r="A446" i="5"/>
  <c r="H446" i="5"/>
  <c r="B446" i="5"/>
  <c r="D446" i="5"/>
  <c r="A447" i="5"/>
  <c r="H447" i="5"/>
  <c r="B447" i="5"/>
  <c r="D447" i="5"/>
  <c r="A448" i="5"/>
  <c r="H448" i="5"/>
  <c r="B448" i="5"/>
  <c r="D448" i="5"/>
  <c r="A449" i="5"/>
  <c r="H449" i="5"/>
  <c r="B449" i="5"/>
  <c r="D449" i="5"/>
  <c r="A450" i="5"/>
  <c r="H450" i="5"/>
  <c r="B450" i="5"/>
  <c r="D450" i="5"/>
  <c r="A451" i="5"/>
  <c r="H451" i="5"/>
  <c r="B451" i="5"/>
  <c r="D451" i="5"/>
  <c r="A452" i="5"/>
  <c r="H452" i="5"/>
  <c r="B452" i="5"/>
  <c r="D452" i="5"/>
  <c r="A453" i="5"/>
  <c r="H453" i="5"/>
  <c r="B453" i="5"/>
  <c r="D453" i="5"/>
  <c r="A454" i="5"/>
  <c r="H454" i="5"/>
  <c r="B454" i="5"/>
  <c r="D454" i="5"/>
  <c r="A455" i="5"/>
  <c r="H455" i="5"/>
  <c r="B455" i="5"/>
  <c r="D455" i="5"/>
  <c r="A456" i="5"/>
  <c r="H456" i="5"/>
  <c r="B456" i="5"/>
  <c r="D456" i="5"/>
  <c r="A457" i="5"/>
  <c r="H457" i="5"/>
  <c r="B457" i="5"/>
  <c r="D457" i="5"/>
  <c r="A458" i="5"/>
  <c r="H458" i="5"/>
  <c r="B458" i="5"/>
  <c r="D458" i="5"/>
  <c r="A459" i="5"/>
  <c r="H459" i="5"/>
  <c r="B459" i="5"/>
  <c r="D459" i="5"/>
  <c r="A460" i="5"/>
  <c r="H460" i="5"/>
  <c r="B460" i="5"/>
  <c r="D460" i="5"/>
  <c r="A461" i="5"/>
  <c r="H461" i="5"/>
  <c r="B461" i="5"/>
  <c r="D461" i="5"/>
  <c r="A462" i="5"/>
  <c r="H462" i="5"/>
  <c r="B462" i="5"/>
  <c r="D462" i="5"/>
  <c r="A463" i="5"/>
  <c r="H463" i="5"/>
  <c r="B463" i="5"/>
  <c r="D463" i="5"/>
  <c r="A464" i="5"/>
  <c r="H464" i="5"/>
  <c r="B464" i="5"/>
  <c r="D464" i="5"/>
  <c r="A465" i="5"/>
  <c r="H465" i="5"/>
  <c r="B465" i="5"/>
  <c r="D465" i="5"/>
  <c r="A466" i="5"/>
  <c r="H466" i="5"/>
  <c r="B466" i="5"/>
  <c r="D466" i="5"/>
  <c r="A467" i="5"/>
  <c r="H467" i="5"/>
  <c r="B467" i="5"/>
  <c r="D467" i="5"/>
  <c r="A468" i="5"/>
  <c r="H468" i="5"/>
  <c r="B468" i="5"/>
  <c r="D468" i="5"/>
  <c r="A469" i="5"/>
  <c r="H469" i="5"/>
  <c r="B469" i="5"/>
  <c r="D469" i="5"/>
  <c r="A470" i="5"/>
  <c r="H470" i="5"/>
  <c r="B470" i="5"/>
  <c r="D470" i="5"/>
  <c r="A471" i="5"/>
  <c r="H471" i="5"/>
  <c r="B471" i="5"/>
  <c r="D471" i="5"/>
  <c r="A472" i="5"/>
  <c r="H472" i="5"/>
  <c r="B472" i="5"/>
  <c r="D472" i="5"/>
  <c r="A473" i="5"/>
  <c r="H473" i="5"/>
  <c r="B473" i="5"/>
  <c r="D473" i="5"/>
  <c r="A474" i="5"/>
  <c r="H474" i="5"/>
  <c r="B474" i="5"/>
  <c r="D474" i="5"/>
  <c r="A475" i="5"/>
  <c r="H475" i="5"/>
  <c r="B475" i="5"/>
  <c r="D475" i="5"/>
  <c r="A476" i="5"/>
  <c r="H476" i="5"/>
  <c r="B476" i="5"/>
  <c r="D476" i="5"/>
  <c r="A477" i="5"/>
  <c r="H477" i="5"/>
  <c r="B477" i="5"/>
  <c r="D477" i="5"/>
  <c r="A478" i="5"/>
  <c r="H478" i="5"/>
  <c r="B478" i="5"/>
  <c r="D478" i="5"/>
  <c r="A479" i="5"/>
  <c r="H479" i="5"/>
  <c r="B479" i="5"/>
  <c r="D479" i="5"/>
  <c r="A480" i="5"/>
  <c r="H480" i="5"/>
  <c r="B480" i="5"/>
  <c r="D480" i="5"/>
  <c r="A481" i="5"/>
  <c r="H481" i="5"/>
  <c r="B481" i="5"/>
  <c r="D481" i="5"/>
  <c r="A482" i="5"/>
  <c r="H482" i="5"/>
  <c r="B482" i="5"/>
  <c r="D482" i="5"/>
  <c r="A483" i="5"/>
  <c r="H483" i="5"/>
  <c r="B483" i="5"/>
  <c r="D483" i="5"/>
  <c r="A484" i="5"/>
  <c r="H484" i="5"/>
  <c r="B484" i="5"/>
  <c r="D484" i="5"/>
  <c r="A485" i="5"/>
  <c r="H485" i="5"/>
  <c r="B485" i="5"/>
  <c r="D485" i="5"/>
  <c r="A486" i="5"/>
  <c r="H486" i="5"/>
  <c r="B486" i="5"/>
  <c r="D486" i="5"/>
  <c r="A487" i="5"/>
  <c r="H487" i="5"/>
  <c r="B487" i="5"/>
  <c r="D487" i="5"/>
  <c r="A488" i="5"/>
  <c r="H488" i="5"/>
  <c r="B488" i="5"/>
  <c r="D488" i="5"/>
  <c r="A489" i="5"/>
  <c r="H489" i="5"/>
  <c r="B489" i="5"/>
  <c r="D489" i="5"/>
  <c r="A490" i="5"/>
  <c r="H490" i="5"/>
  <c r="B490" i="5"/>
  <c r="D490" i="5"/>
  <c r="A491" i="5"/>
  <c r="H491" i="5"/>
  <c r="B491" i="5"/>
  <c r="D491" i="5"/>
  <c r="A492" i="5"/>
  <c r="H492" i="5"/>
  <c r="B492" i="5"/>
  <c r="D492" i="5"/>
  <c r="A493" i="5"/>
  <c r="H493" i="5"/>
  <c r="B493" i="5"/>
  <c r="D493" i="5"/>
  <c r="A494" i="5"/>
  <c r="H494" i="5"/>
  <c r="B494" i="5"/>
  <c r="D494" i="5"/>
  <c r="A495" i="5"/>
  <c r="H495" i="5"/>
  <c r="B495" i="5"/>
  <c r="D495" i="5"/>
  <c r="A496" i="5"/>
  <c r="H496" i="5"/>
  <c r="B496" i="5"/>
  <c r="D496" i="5"/>
  <c r="A497" i="5"/>
  <c r="H497" i="5"/>
  <c r="B497" i="5"/>
  <c r="D497" i="5"/>
  <c r="A498" i="5"/>
  <c r="H498" i="5"/>
  <c r="B498" i="5"/>
  <c r="D498" i="5"/>
  <c r="A499" i="5"/>
  <c r="H499" i="5"/>
  <c r="B499" i="5"/>
  <c r="D499" i="5"/>
  <c r="A500" i="5"/>
  <c r="H500" i="5"/>
  <c r="B500" i="5"/>
  <c r="D500" i="5"/>
  <c r="A501" i="5"/>
  <c r="H501" i="5"/>
  <c r="B501" i="5"/>
  <c r="D501" i="5"/>
  <c r="A502" i="5"/>
  <c r="H502" i="5"/>
  <c r="B502" i="5"/>
  <c r="D502" i="5"/>
  <c r="A503" i="5"/>
  <c r="H503" i="5"/>
  <c r="B503" i="5"/>
  <c r="D503" i="5"/>
  <c r="A504" i="5"/>
  <c r="H504" i="5"/>
  <c r="B504" i="5"/>
  <c r="D504" i="5"/>
  <c r="A505" i="5"/>
  <c r="H505" i="5"/>
  <c r="B505" i="5"/>
  <c r="D505" i="5"/>
  <c r="A506" i="5"/>
  <c r="H506" i="5"/>
  <c r="B506" i="5"/>
  <c r="D506" i="5"/>
  <c r="A507" i="5"/>
  <c r="H507" i="5"/>
  <c r="B507" i="5"/>
  <c r="D507" i="5"/>
  <c r="A508" i="5"/>
  <c r="H508" i="5"/>
  <c r="B508" i="5"/>
  <c r="D508" i="5"/>
  <c r="A509" i="5"/>
  <c r="H509" i="5"/>
  <c r="B509" i="5"/>
  <c r="D509" i="5"/>
  <c r="A510" i="5"/>
  <c r="H510" i="5"/>
  <c r="B510" i="5"/>
  <c r="D510" i="5"/>
  <c r="A1149" i="5"/>
  <c r="H1149" i="5"/>
  <c r="B1149" i="5"/>
  <c r="D1149" i="5"/>
  <c r="A511" i="5"/>
  <c r="H511" i="5"/>
  <c r="B511" i="5"/>
  <c r="D511" i="5"/>
  <c r="A512" i="5"/>
  <c r="H512" i="5"/>
  <c r="B512" i="5"/>
  <c r="D512" i="5"/>
  <c r="A513" i="5"/>
  <c r="H513" i="5"/>
  <c r="B513" i="5"/>
  <c r="D513" i="5"/>
  <c r="A514" i="5"/>
  <c r="H514" i="5"/>
  <c r="B514" i="5"/>
  <c r="D514" i="5"/>
  <c r="A515" i="5"/>
  <c r="H515" i="5"/>
  <c r="B515" i="5"/>
  <c r="D515" i="5"/>
  <c r="A516" i="5"/>
  <c r="H516" i="5"/>
  <c r="B516" i="5"/>
  <c r="D516" i="5"/>
  <c r="A517" i="5"/>
  <c r="H517" i="5"/>
  <c r="B517" i="5"/>
  <c r="D517" i="5"/>
  <c r="A518" i="5"/>
  <c r="H518" i="5"/>
  <c r="B518" i="5"/>
  <c r="D518" i="5"/>
  <c r="A519" i="5"/>
  <c r="H519" i="5"/>
  <c r="B519" i="5"/>
  <c r="D519" i="5"/>
  <c r="A520" i="5"/>
  <c r="H520" i="5"/>
  <c r="B520" i="5"/>
  <c r="D520" i="5"/>
  <c r="A521" i="5"/>
  <c r="H521" i="5"/>
  <c r="B521" i="5"/>
  <c r="D521" i="5"/>
  <c r="A522" i="5"/>
  <c r="H522" i="5"/>
  <c r="B522" i="5"/>
  <c r="D522" i="5"/>
  <c r="A523" i="5"/>
  <c r="H523" i="5"/>
  <c r="B523" i="5"/>
  <c r="D523" i="5"/>
  <c r="A524" i="5"/>
  <c r="H524" i="5"/>
  <c r="B524" i="5"/>
  <c r="D524" i="5"/>
  <c r="A525" i="5"/>
  <c r="H525" i="5"/>
  <c r="B525" i="5"/>
  <c r="D525" i="5"/>
  <c r="A526" i="5"/>
  <c r="H526" i="5"/>
  <c r="B526" i="5"/>
  <c r="D526" i="5"/>
  <c r="A527" i="5"/>
  <c r="H527" i="5"/>
  <c r="B527" i="5"/>
  <c r="D527" i="5"/>
  <c r="A528" i="5"/>
  <c r="H528" i="5"/>
  <c r="B528" i="5"/>
  <c r="D528" i="5"/>
  <c r="A529" i="5"/>
  <c r="H529" i="5"/>
  <c r="B529" i="5"/>
  <c r="D529" i="5"/>
  <c r="A530" i="5"/>
  <c r="H530" i="5"/>
  <c r="B530" i="5"/>
  <c r="D530" i="5"/>
  <c r="A531" i="5"/>
  <c r="H531" i="5"/>
  <c r="B531" i="5"/>
  <c r="D531" i="5"/>
  <c r="A532" i="5"/>
  <c r="H532" i="5"/>
  <c r="B532" i="5"/>
  <c r="D532" i="5"/>
  <c r="A533" i="5"/>
  <c r="H533" i="5"/>
  <c r="B533" i="5"/>
  <c r="D533" i="5"/>
  <c r="A534" i="5"/>
  <c r="H534" i="5"/>
  <c r="B534" i="5"/>
  <c r="D534" i="5"/>
  <c r="A535" i="5"/>
  <c r="H535" i="5"/>
  <c r="B535" i="5"/>
  <c r="D535" i="5"/>
  <c r="A536" i="5"/>
  <c r="H536" i="5"/>
  <c r="B536" i="5"/>
  <c r="D536" i="5"/>
  <c r="A537" i="5"/>
  <c r="H537" i="5"/>
  <c r="B537" i="5"/>
  <c r="D537" i="5"/>
  <c r="A538" i="5"/>
  <c r="H538" i="5"/>
  <c r="B538" i="5"/>
  <c r="D538" i="5"/>
  <c r="A539" i="5"/>
  <c r="H539" i="5"/>
  <c r="B539" i="5"/>
  <c r="D539" i="5"/>
  <c r="A540" i="5"/>
  <c r="H540" i="5"/>
  <c r="B540" i="5"/>
  <c r="D540" i="5"/>
  <c r="A541" i="5"/>
  <c r="H541" i="5"/>
  <c r="B541" i="5"/>
  <c r="D541" i="5"/>
  <c r="A542" i="5"/>
  <c r="H542" i="5"/>
  <c r="B542" i="5"/>
  <c r="D542" i="5"/>
  <c r="A543" i="5"/>
  <c r="H543" i="5"/>
  <c r="B543" i="5"/>
  <c r="D543" i="5"/>
  <c r="A544" i="5"/>
  <c r="H544" i="5"/>
  <c r="B544" i="5"/>
  <c r="D544" i="5"/>
  <c r="A545" i="5"/>
  <c r="H545" i="5"/>
  <c r="B545" i="5"/>
  <c r="D545" i="5"/>
  <c r="A546" i="5"/>
  <c r="H546" i="5"/>
  <c r="B546" i="5"/>
  <c r="D546" i="5"/>
  <c r="A547" i="5"/>
  <c r="H547" i="5"/>
  <c r="B547" i="5"/>
  <c r="D547" i="5"/>
  <c r="A548" i="5"/>
  <c r="H548" i="5"/>
  <c r="B548" i="5"/>
  <c r="D548" i="5"/>
  <c r="A549" i="5"/>
  <c r="H549" i="5"/>
  <c r="B549" i="5"/>
  <c r="D549" i="5"/>
  <c r="A550" i="5"/>
  <c r="H550" i="5"/>
  <c r="B550" i="5"/>
  <c r="D550" i="5"/>
  <c r="A551" i="5"/>
  <c r="H551" i="5"/>
  <c r="B551" i="5"/>
  <c r="D551" i="5"/>
  <c r="A552" i="5"/>
  <c r="H552" i="5"/>
  <c r="B552" i="5"/>
  <c r="D552" i="5"/>
  <c r="A553" i="5"/>
  <c r="H553" i="5"/>
  <c r="B553" i="5"/>
  <c r="D553" i="5"/>
  <c r="A554" i="5"/>
  <c r="H554" i="5"/>
  <c r="B554" i="5"/>
  <c r="D554" i="5"/>
  <c r="A555" i="5"/>
  <c r="H555" i="5"/>
  <c r="B555" i="5"/>
  <c r="D555" i="5"/>
  <c r="A556" i="5"/>
  <c r="H556" i="5"/>
  <c r="B556" i="5"/>
  <c r="D556" i="5"/>
  <c r="A557" i="5"/>
  <c r="H557" i="5"/>
  <c r="B557" i="5"/>
  <c r="D557" i="5"/>
  <c r="A558" i="5"/>
  <c r="H558" i="5"/>
  <c r="B558" i="5"/>
  <c r="D558" i="5"/>
  <c r="A559" i="5"/>
  <c r="H559" i="5"/>
  <c r="B559" i="5"/>
  <c r="D559" i="5"/>
  <c r="A560" i="5"/>
  <c r="H560" i="5"/>
  <c r="B560" i="5"/>
  <c r="D560" i="5"/>
  <c r="A561" i="5"/>
  <c r="H561" i="5"/>
  <c r="B561" i="5"/>
  <c r="D561" i="5"/>
  <c r="A562" i="5"/>
  <c r="H562" i="5"/>
  <c r="B562" i="5"/>
  <c r="D562" i="5"/>
  <c r="A563" i="5"/>
  <c r="H563" i="5"/>
  <c r="B563" i="5"/>
  <c r="D563" i="5"/>
  <c r="A564" i="5"/>
  <c r="H564" i="5"/>
  <c r="B564" i="5"/>
  <c r="D564" i="5"/>
  <c r="A565" i="5"/>
  <c r="H565" i="5"/>
  <c r="B565" i="5"/>
  <c r="D565" i="5"/>
  <c r="A566" i="5"/>
  <c r="H566" i="5"/>
  <c r="B566" i="5"/>
  <c r="D566" i="5"/>
  <c r="A567" i="5"/>
  <c r="H567" i="5"/>
  <c r="B567" i="5"/>
  <c r="D567" i="5"/>
  <c r="A568" i="5"/>
  <c r="H568" i="5"/>
  <c r="B568" i="5"/>
  <c r="D568" i="5"/>
  <c r="A569" i="5"/>
  <c r="H569" i="5"/>
  <c r="B569" i="5"/>
  <c r="D569" i="5"/>
  <c r="A570" i="5"/>
  <c r="H570" i="5"/>
  <c r="B570" i="5"/>
  <c r="D570" i="5"/>
  <c r="A571" i="5"/>
  <c r="H571" i="5"/>
  <c r="B571" i="5"/>
  <c r="D571" i="5"/>
  <c r="A572" i="5"/>
  <c r="H572" i="5"/>
  <c r="B572" i="5"/>
  <c r="D572" i="5"/>
  <c r="A573" i="5"/>
  <c r="H573" i="5"/>
  <c r="B573" i="5"/>
  <c r="D573" i="5"/>
  <c r="A574" i="5"/>
  <c r="H574" i="5"/>
  <c r="B574" i="5"/>
  <c r="D574" i="5"/>
  <c r="A575" i="5"/>
  <c r="H575" i="5"/>
  <c r="B575" i="5"/>
  <c r="D575" i="5"/>
  <c r="A576" i="5"/>
  <c r="H576" i="5"/>
  <c r="B576" i="5"/>
  <c r="D576" i="5"/>
  <c r="A577" i="5"/>
  <c r="H577" i="5"/>
  <c r="B577" i="5"/>
  <c r="D577" i="5"/>
  <c r="A578" i="5"/>
  <c r="H578" i="5"/>
  <c r="B578" i="5"/>
  <c r="D578" i="5"/>
  <c r="A579" i="5"/>
  <c r="H579" i="5"/>
  <c r="B579" i="5"/>
  <c r="D579" i="5"/>
  <c r="A580" i="5"/>
  <c r="H580" i="5"/>
  <c r="B580" i="5"/>
  <c r="D580" i="5"/>
  <c r="A581" i="5"/>
  <c r="H581" i="5"/>
  <c r="B581" i="5"/>
  <c r="D581" i="5"/>
  <c r="A582" i="5"/>
  <c r="H582" i="5"/>
  <c r="B582" i="5"/>
  <c r="D582" i="5"/>
  <c r="A583" i="5"/>
  <c r="H583" i="5"/>
  <c r="B583" i="5"/>
  <c r="D583" i="5"/>
  <c r="A584" i="5"/>
  <c r="H584" i="5"/>
  <c r="B584" i="5"/>
  <c r="D584" i="5"/>
  <c r="A585" i="5"/>
  <c r="H585" i="5"/>
  <c r="B585" i="5"/>
  <c r="D585" i="5"/>
  <c r="A586" i="5"/>
  <c r="H586" i="5"/>
  <c r="B586" i="5"/>
  <c r="D586" i="5"/>
  <c r="A587" i="5"/>
  <c r="H587" i="5"/>
  <c r="B587" i="5"/>
  <c r="D587" i="5"/>
  <c r="A588" i="5"/>
  <c r="H588" i="5"/>
  <c r="B588" i="5"/>
  <c r="D588" i="5"/>
  <c r="A589" i="5"/>
  <c r="H589" i="5"/>
  <c r="B589" i="5"/>
  <c r="D589" i="5"/>
  <c r="A590" i="5"/>
  <c r="H590" i="5"/>
  <c r="B590" i="5"/>
  <c r="D590" i="5"/>
  <c r="A591" i="5"/>
  <c r="H591" i="5"/>
  <c r="B591" i="5"/>
  <c r="D591" i="5"/>
  <c r="A592" i="5"/>
  <c r="H592" i="5"/>
  <c r="B592" i="5"/>
  <c r="D592" i="5"/>
  <c r="A593" i="5"/>
  <c r="H593" i="5"/>
  <c r="B593" i="5"/>
  <c r="D593" i="5"/>
  <c r="A594" i="5"/>
  <c r="H594" i="5"/>
  <c r="B594" i="5"/>
  <c r="D594" i="5"/>
  <c r="A595" i="5"/>
  <c r="H595" i="5"/>
  <c r="B595" i="5"/>
  <c r="D595" i="5"/>
  <c r="A596" i="5"/>
  <c r="H596" i="5"/>
  <c r="B596" i="5"/>
  <c r="D596" i="5"/>
  <c r="A597" i="5"/>
  <c r="H597" i="5"/>
  <c r="B597" i="5"/>
  <c r="D597" i="5"/>
  <c r="A598" i="5"/>
  <c r="H598" i="5"/>
  <c r="B598" i="5"/>
  <c r="D598" i="5"/>
  <c r="A599" i="5"/>
  <c r="H599" i="5"/>
  <c r="B599" i="5"/>
  <c r="D599" i="5"/>
  <c r="A600" i="5"/>
  <c r="H600" i="5"/>
  <c r="B600" i="5"/>
  <c r="D600" i="5"/>
  <c r="A601" i="5"/>
  <c r="H601" i="5"/>
  <c r="B601" i="5"/>
  <c r="D601" i="5"/>
  <c r="A602" i="5"/>
  <c r="H602" i="5"/>
  <c r="B602" i="5"/>
  <c r="D602" i="5"/>
  <c r="A603" i="5"/>
  <c r="H603" i="5"/>
  <c r="B603" i="5"/>
  <c r="D603" i="5"/>
  <c r="A604" i="5"/>
  <c r="H604" i="5"/>
  <c r="B604" i="5"/>
  <c r="D604" i="5"/>
  <c r="A605" i="5"/>
  <c r="H605" i="5"/>
  <c r="B605" i="5"/>
  <c r="D605" i="5"/>
  <c r="A606" i="5"/>
  <c r="H606" i="5"/>
  <c r="B606" i="5"/>
  <c r="D606" i="5"/>
  <c r="A607" i="5"/>
  <c r="H607" i="5"/>
  <c r="B607" i="5"/>
  <c r="D607" i="5"/>
  <c r="A608" i="5"/>
  <c r="H608" i="5"/>
  <c r="B608" i="5"/>
  <c r="D608" i="5"/>
  <c r="A609" i="5"/>
  <c r="H609" i="5"/>
  <c r="B609" i="5"/>
  <c r="D609" i="5"/>
  <c r="A610" i="5"/>
  <c r="H610" i="5"/>
  <c r="B610" i="5"/>
  <c r="D610" i="5"/>
  <c r="A611" i="5"/>
  <c r="H611" i="5"/>
  <c r="B611" i="5"/>
  <c r="D611" i="5"/>
  <c r="A612" i="5"/>
  <c r="H612" i="5"/>
  <c r="B612" i="5"/>
  <c r="D612" i="5"/>
  <c r="A613" i="5"/>
  <c r="H613" i="5"/>
  <c r="B613" i="5"/>
  <c r="D613" i="5"/>
  <c r="A614" i="5"/>
  <c r="H614" i="5"/>
  <c r="B614" i="5"/>
  <c r="D614" i="5"/>
  <c r="A615" i="5"/>
  <c r="H615" i="5"/>
  <c r="B615" i="5"/>
  <c r="D615" i="5"/>
  <c r="A616" i="5"/>
  <c r="H616" i="5"/>
  <c r="B616" i="5"/>
  <c r="D616" i="5"/>
  <c r="A617" i="5"/>
  <c r="H617" i="5"/>
  <c r="B617" i="5"/>
  <c r="D617" i="5"/>
  <c r="A618" i="5"/>
  <c r="H618" i="5"/>
  <c r="B618" i="5"/>
  <c r="D618" i="5"/>
  <c r="A619" i="5"/>
  <c r="H619" i="5"/>
  <c r="B619" i="5"/>
  <c r="D619" i="5"/>
  <c r="A620" i="5"/>
  <c r="H620" i="5"/>
  <c r="B620" i="5"/>
  <c r="D620" i="5"/>
  <c r="A621" i="5"/>
  <c r="H621" i="5"/>
  <c r="B621" i="5"/>
  <c r="D621" i="5"/>
  <c r="A622" i="5"/>
  <c r="H622" i="5"/>
  <c r="B622" i="5"/>
  <c r="D622" i="5"/>
  <c r="A623" i="5"/>
  <c r="H623" i="5"/>
  <c r="B623" i="5"/>
  <c r="D623" i="5"/>
  <c r="A624" i="5"/>
  <c r="H624" i="5"/>
  <c r="B624" i="5"/>
  <c r="D624" i="5"/>
  <c r="A625" i="5"/>
  <c r="H625" i="5"/>
  <c r="B625" i="5"/>
  <c r="D625" i="5"/>
  <c r="A626" i="5"/>
  <c r="H626" i="5"/>
  <c r="B626" i="5"/>
  <c r="D626" i="5"/>
  <c r="A627" i="5"/>
  <c r="H627" i="5"/>
  <c r="B627" i="5"/>
  <c r="D627" i="5"/>
  <c r="A628" i="5"/>
  <c r="H628" i="5"/>
  <c r="B628" i="5"/>
  <c r="D628" i="5"/>
  <c r="A629" i="5"/>
  <c r="H629" i="5"/>
  <c r="B629" i="5"/>
  <c r="D629" i="5"/>
  <c r="A630" i="5"/>
  <c r="H630" i="5"/>
  <c r="B630" i="5"/>
  <c r="D630" i="5"/>
  <c r="A631" i="5"/>
  <c r="H631" i="5"/>
  <c r="B631" i="5"/>
  <c r="D631" i="5"/>
  <c r="A632" i="5"/>
  <c r="H632" i="5"/>
  <c r="B632" i="5"/>
  <c r="D632" i="5"/>
  <c r="A633" i="5"/>
  <c r="H633" i="5"/>
  <c r="B633" i="5"/>
  <c r="D633" i="5"/>
  <c r="A634" i="5"/>
  <c r="H634" i="5"/>
  <c r="B634" i="5"/>
  <c r="D634" i="5"/>
  <c r="A635" i="5"/>
  <c r="H635" i="5"/>
  <c r="B635" i="5"/>
  <c r="D635" i="5"/>
  <c r="A636" i="5"/>
  <c r="H636" i="5"/>
  <c r="B636" i="5"/>
  <c r="D636" i="5"/>
  <c r="A637" i="5"/>
  <c r="H637" i="5"/>
  <c r="B637" i="5"/>
  <c r="D637" i="5"/>
  <c r="A638" i="5"/>
  <c r="H638" i="5"/>
  <c r="B638" i="5"/>
  <c r="D638" i="5"/>
  <c r="A639" i="5"/>
  <c r="H639" i="5"/>
  <c r="B639" i="5"/>
  <c r="D639" i="5"/>
  <c r="A640" i="5"/>
  <c r="H640" i="5"/>
  <c r="B640" i="5"/>
  <c r="D640" i="5"/>
  <c r="A641" i="5"/>
  <c r="H641" i="5"/>
  <c r="B641" i="5"/>
  <c r="D641" i="5"/>
  <c r="A642" i="5"/>
  <c r="H642" i="5"/>
  <c r="B642" i="5"/>
  <c r="D642" i="5"/>
  <c r="A1150" i="5"/>
  <c r="H1150" i="5"/>
  <c r="B1150" i="5"/>
  <c r="D1150" i="5"/>
  <c r="A643" i="5"/>
  <c r="H643" i="5"/>
  <c r="B643" i="5"/>
  <c r="D643" i="5"/>
  <c r="A644" i="5"/>
  <c r="H644" i="5"/>
  <c r="B644" i="5"/>
  <c r="D644" i="5"/>
  <c r="A645" i="5"/>
  <c r="H645" i="5"/>
  <c r="B645" i="5"/>
  <c r="D645" i="5"/>
  <c r="A646" i="5"/>
  <c r="H646" i="5"/>
  <c r="B646" i="5"/>
  <c r="D646" i="5"/>
  <c r="A647" i="5"/>
  <c r="H647" i="5"/>
  <c r="B647" i="5"/>
  <c r="D647" i="5"/>
  <c r="A648" i="5"/>
  <c r="H648" i="5"/>
  <c r="B648" i="5"/>
  <c r="D648" i="5"/>
  <c r="A649" i="5"/>
  <c r="H649" i="5"/>
  <c r="B649" i="5"/>
  <c r="D649" i="5"/>
  <c r="A650" i="5"/>
  <c r="H650" i="5"/>
  <c r="B650" i="5"/>
  <c r="D650" i="5"/>
  <c r="A651" i="5"/>
  <c r="H651" i="5"/>
  <c r="B651" i="5"/>
  <c r="D651" i="5"/>
  <c r="A652" i="5"/>
  <c r="H652" i="5"/>
  <c r="B652" i="5"/>
  <c r="D652" i="5"/>
  <c r="A653" i="5"/>
  <c r="H653" i="5"/>
  <c r="B653" i="5"/>
  <c r="D653" i="5"/>
  <c r="A654" i="5"/>
  <c r="H654" i="5"/>
  <c r="B654" i="5"/>
  <c r="D654" i="5"/>
  <c r="A1151" i="5"/>
  <c r="H1151" i="5"/>
  <c r="B1151" i="5"/>
  <c r="D1151" i="5"/>
  <c r="A655" i="5"/>
  <c r="H655" i="5"/>
  <c r="B655" i="5"/>
  <c r="D655" i="5"/>
  <c r="A656" i="5"/>
  <c r="H656" i="5"/>
  <c r="B656" i="5"/>
  <c r="D656" i="5"/>
  <c r="A657" i="5"/>
  <c r="H657" i="5"/>
  <c r="B657" i="5"/>
  <c r="D657" i="5"/>
  <c r="A658" i="5"/>
  <c r="H658" i="5"/>
  <c r="B658" i="5"/>
  <c r="D658" i="5"/>
  <c r="A659" i="5"/>
  <c r="H659" i="5"/>
  <c r="B659" i="5"/>
  <c r="D659" i="5"/>
  <c r="A660" i="5"/>
  <c r="H660" i="5"/>
  <c r="B660" i="5"/>
  <c r="D660" i="5"/>
  <c r="A661" i="5"/>
  <c r="H661" i="5"/>
  <c r="B661" i="5"/>
  <c r="D661" i="5"/>
  <c r="A662" i="5"/>
  <c r="H662" i="5"/>
  <c r="B662" i="5"/>
  <c r="D662" i="5"/>
  <c r="A663" i="5"/>
  <c r="H663" i="5"/>
  <c r="B663" i="5"/>
  <c r="D663" i="5"/>
  <c r="A664" i="5"/>
  <c r="H664" i="5"/>
  <c r="B664" i="5"/>
  <c r="D664" i="5"/>
  <c r="A665" i="5"/>
  <c r="H665" i="5"/>
  <c r="B665" i="5"/>
  <c r="D665" i="5"/>
  <c r="A666" i="5"/>
  <c r="H666" i="5"/>
  <c r="B666" i="5"/>
  <c r="D666" i="5"/>
  <c r="A667" i="5"/>
  <c r="H667" i="5"/>
  <c r="B667" i="5"/>
  <c r="D667" i="5"/>
  <c r="A668" i="5"/>
  <c r="H668" i="5"/>
  <c r="B668" i="5"/>
  <c r="D668" i="5"/>
  <c r="A669" i="5"/>
  <c r="H669" i="5"/>
  <c r="B669" i="5"/>
  <c r="D669" i="5"/>
  <c r="A670" i="5"/>
  <c r="H670" i="5"/>
  <c r="B670" i="5"/>
  <c r="D670" i="5"/>
  <c r="A671" i="5"/>
  <c r="H671" i="5"/>
  <c r="B671" i="5"/>
  <c r="D671" i="5"/>
  <c r="A672" i="5"/>
  <c r="H672" i="5"/>
  <c r="B672" i="5"/>
  <c r="D672" i="5"/>
  <c r="A673" i="5"/>
  <c r="H673" i="5"/>
  <c r="B673" i="5"/>
  <c r="D673" i="5"/>
  <c r="A674" i="5"/>
  <c r="H674" i="5"/>
  <c r="B674" i="5"/>
  <c r="D674" i="5"/>
  <c r="A675" i="5"/>
  <c r="H675" i="5"/>
  <c r="B675" i="5"/>
  <c r="D675" i="5"/>
  <c r="A676" i="5"/>
  <c r="H676" i="5"/>
  <c r="B676" i="5"/>
  <c r="D676" i="5"/>
  <c r="A677" i="5"/>
  <c r="H677" i="5"/>
  <c r="B677" i="5"/>
  <c r="D677" i="5"/>
  <c r="A678" i="5"/>
  <c r="H678" i="5"/>
  <c r="B678" i="5"/>
  <c r="D678" i="5"/>
  <c r="A679" i="5"/>
  <c r="H679" i="5"/>
  <c r="B679" i="5"/>
  <c r="D679" i="5"/>
  <c r="A680" i="5"/>
  <c r="H680" i="5"/>
  <c r="B680" i="5"/>
  <c r="D680" i="5"/>
  <c r="A681" i="5"/>
  <c r="H681" i="5"/>
  <c r="B681" i="5"/>
  <c r="D681" i="5"/>
  <c r="A682" i="5"/>
  <c r="H682" i="5"/>
  <c r="B682" i="5"/>
  <c r="D682" i="5"/>
  <c r="A683" i="5"/>
  <c r="H683" i="5"/>
  <c r="B683" i="5"/>
  <c r="D683" i="5"/>
  <c r="A684" i="5"/>
  <c r="H684" i="5"/>
  <c r="B684" i="5"/>
  <c r="D684" i="5"/>
  <c r="A685" i="5"/>
  <c r="H685" i="5"/>
  <c r="B685" i="5"/>
  <c r="D685" i="5"/>
  <c r="A686" i="5"/>
  <c r="H686" i="5"/>
  <c r="B686" i="5"/>
  <c r="D686" i="5"/>
  <c r="A687" i="5"/>
  <c r="H687" i="5"/>
  <c r="B687" i="5"/>
  <c r="D687" i="5"/>
  <c r="A688" i="5"/>
  <c r="H688" i="5"/>
  <c r="B688" i="5"/>
  <c r="D688" i="5"/>
  <c r="A1152" i="5"/>
  <c r="H1152" i="5"/>
  <c r="B1152" i="5"/>
  <c r="D1152" i="5"/>
  <c r="A689" i="5"/>
  <c r="H689" i="5"/>
  <c r="B689" i="5"/>
  <c r="D689" i="5"/>
  <c r="A690" i="5"/>
  <c r="H690" i="5"/>
  <c r="B690" i="5"/>
  <c r="D690" i="5"/>
  <c r="A691" i="5"/>
  <c r="H691" i="5"/>
  <c r="B691" i="5"/>
  <c r="D691" i="5"/>
  <c r="A692" i="5"/>
  <c r="H692" i="5"/>
  <c r="B692" i="5"/>
  <c r="D692" i="5"/>
  <c r="A693" i="5"/>
  <c r="H693" i="5"/>
  <c r="B693" i="5"/>
  <c r="D693" i="5"/>
  <c r="A694" i="5"/>
  <c r="H694" i="5"/>
  <c r="B694" i="5"/>
  <c r="D694" i="5"/>
  <c r="A695" i="5"/>
  <c r="H695" i="5"/>
  <c r="B695" i="5"/>
  <c r="D695" i="5"/>
  <c r="A1153" i="5"/>
  <c r="H1153" i="5"/>
  <c r="B1153" i="5"/>
  <c r="D1153" i="5"/>
  <c r="A696" i="5"/>
  <c r="H696" i="5"/>
  <c r="B696" i="5"/>
  <c r="D696" i="5"/>
  <c r="A1154" i="5"/>
  <c r="H1154" i="5"/>
  <c r="B1154" i="5"/>
  <c r="D1154" i="5"/>
  <c r="A1155" i="5"/>
  <c r="H1155" i="5"/>
  <c r="B1155" i="5"/>
  <c r="D1155" i="5"/>
  <c r="A697" i="5"/>
  <c r="H697" i="5"/>
  <c r="B697" i="5"/>
  <c r="D697" i="5"/>
  <c r="A698" i="5"/>
  <c r="H698" i="5"/>
  <c r="B698" i="5"/>
  <c r="D698" i="5"/>
  <c r="A699" i="5"/>
  <c r="H699" i="5"/>
  <c r="B699" i="5"/>
  <c r="D699" i="5"/>
  <c r="A700" i="5"/>
  <c r="H700" i="5"/>
  <c r="B700" i="5"/>
  <c r="D700" i="5"/>
  <c r="A701" i="5"/>
  <c r="H701" i="5"/>
  <c r="B701" i="5"/>
  <c r="D701" i="5"/>
  <c r="A702" i="5"/>
  <c r="H702" i="5"/>
  <c r="B702" i="5"/>
  <c r="D702" i="5"/>
  <c r="A1156" i="5"/>
  <c r="H1156" i="5"/>
  <c r="B1156" i="5"/>
  <c r="D1156" i="5"/>
  <c r="A1157" i="5"/>
  <c r="H1157" i="5"/>
  <c r="B1157" i="5"/>
  <c r="D1157" i="5"/>
  <c r="A703" i="5"/>
  <c r="H703" i="5"/>
  <c r="B703" i="5"/>
  <c r="D703" i="5"/>
  <c r="A704" i="5"/>
  <c r="H704" i="5"/>
  <c r="B704" i="5"/>
  <c r="D704" i="5"/>
  <c r="A705" i="5"/>
  <c r="H705" i="5"/>
  <c r="B705" i="5"/>
  <c r="D705" i="5"/>
  <c r="A706" i="5"/>
  <c r="H706" i="5"/>
  <c r="B706" i="5"/>
  <c r="D706" i="5"/>
  <c r="A707" i="5"/>
  <c r="H707" i="5"/>
  <c r="B707" i="5"/>
  <c r="D707" i="5"/>
  <c r="A708" i="5"/>
  <c r="H708" i="5"/>
  <c r="B708" i="5"/>
  <c r="D708" i="5"/>
  <c r="A709" i="5"/>
  <c r="H709" i="5"/>
  <c r="B709" i="5"/>
  <c r="D709" i="5"/>
  <c r="A710" i="5"/>
  <c r="H710" i="5"/>
  <c r="B710" i="5"/>
  <c r="D710" i="5"/>
  <c r="A711" i="5"/>
  <c r="H711" i="5"/>
  <c r="B711" i="5"/>
  <c r="D711" i="5"/>
  <c r="A1158" i="5"/>
  <c r="H1158" i="5"/>
  <c r="B1158" i="5"/>
  <c r="D1158" i="5"/>
  <c r="A1159" i="5"/>
  <c r="H1159" i="5"/>
  <c r="B1159" i="5"/>
  <c r="D1159" i="5"/>
  <c r="A1160" i="5"/>
  <c r="H1160" i="5"/>
  <c r="B1160" i="5"/>
  <c r="D1160" i="5"/>
  <c r="A712" i="5"/>
  <c r="H712" i="5"/>
  <c r="B712" i="5"/>
  <c r="D712" i="5"/>
  <c r="A713" i="5"/>
  <c r="H713" i="5"/>
  <c r="B713" i="5"/>
  <c r="D713" i="5"/>
  <c r="A1161" i="5"/>
  <c r="H1161" i="5"/>
  <c r="B1161" i="5"/>
  <c r="D1161" i="5"/>
  <c r="A1162" i="5"/>
  <c r="H1162" i="5"/>
  <c r="B1162" i="5"/>
  <c r="D1162" i="5"/>
  <c r="A1163" i="5"/>
  <c r="H1163" i="5"/>
  <c r="B1163" i="5"/>
  <c r="D1163" i="5"/>
  <c r="A1164" i="5"/>
  <c r="H1164" i="5"/>
  <c r="B1164" i="5"/>
  <c r="D1164" i="5"/>
  <c r="A1165" i="5"/>
  <c r="H1165" i="5"/>
  <c r="B1165" i="5"/>
  <c r="D1165" i="5"/>
  <c r="A1166" i="5"/>
  <c r="H1166" i="5"/>
  <c r="B1166" i="5"/>
  <c r="D1166" i="5"/>
  <c r="A1167" i="5"/>
  <c r="H1167" i="5"/>
  <c r="B1167" i="5"/>
  <c r="D1167" i="5"/>
  <c r="A1168" i="5"/>
  <c r="H1168" i="5"/>
  <c r="B1168" i="5"/>
  <c r="D1168" i="5"/>
  <c r="A1169" i="5"/>
  <c r="H1169" i="5"/>
  <c r="B1169" i="5"/>
  <c r="D1169" i="5"/>
  <c r="A1170" i="5"/>
  <c r="H1170" i="5"/>
  <c r="B1170" i="5"/>
  <c r="D1170" i="5"/>
  <c r="A1171" i="5"/>
  <c r="H1171" i="5"/>
  <c r="B1171" i="5"/>
  <c r="D1171" i="5"/>
  <c r="A1172" i="5"/>
  <c r="H1172" i="5"/>
  <c r="B1172" i="5"/>
  <c r="D1172" i="5"/>
  <c r="A1173" i="5"/>
  <c r="H1173" i="5"/>
  <c r="B1173" i="5"/>
  <c r="D1173" i="5"/>
  <c r="A714" i="5"/>
  <c r="H714" i="5"/>
  <c r="B714" i="5"/>
  <c r="D714" i="5"/>
  <c r="A715" i="5"/>
  <c r="H715" i="5"/>
  <c r="B715" i="5"/>
  <c r="D715" i="5"/>
  <c r="A716" i="5"/>
  <c r="H716" i="5"/>
  <c r="B716" i="5"/>
  <c r="D716" i="5"/>
  <c r="A717" i="5"/>
  <c r="H717" i="5"/>
  <c r="B717" i="5"/>
  <c r="D717" i="5"/>
  <c r="A718" i="5"/>
  <c r="H718" i="5"/>
  <c r="B718" i="5"/>
  <c r="D718" i="5"/>
  <c r="A719" i="5"/>
  <c r="H719" i="5"/>
  <c r="B719" i="5"/>
  <c r="D719" i="5"/>
  <c r="A720" i="5"/>
  <c r="H720" i="5"/>
  <c r="B720" i="5"/>
  <c r="D720" i="5"/>
  <c r="A721" i="5"/>
  <c r="H721" i="5"/>
  <c r="B721" i="5"/>
  <c r="D721" i="5"/>
  <c r="A722" i="5"/>
  <c r="H722" i="5"/>
  <c r="B722" i="5"/>
  <c r="D722" i="5"/>
  <c r="A723" i="5"/>
  <c r="H723" i="5"/>
  <c r="B723" i="5"/>
  <c r="D723" i="5"/>
  <c r="A724" i="5"/>
  <c r="H724" i="5"/>
  <c r="B724" i="5"/>
  <c r="D724" i="5"/>
  <c r="A725" i="5"/>
  <c r="H725" i="5"/>
  <c r="B725" i="5"/>
  <c r="D725" i="5"/>
  <c r="A726" i="5"/>
  <c r="H726" i="5"/>
  <c r="B726" i="5"/>
  <c r="D726" i="5"/>
  <c r="A727" i="5"/>
  <c r="H727" i="5"/>
  <c r="B727" i="5"/>
  <c r="D727" i="5"/>
  <c r="A728" i="5"/>
  <c r="H728" i="5"/>
  <c r="B728" i="5"/>
  <c r="D728" i="5"/>
  <c r="A729" i="5"/>
  <c r="H729" i="5"/>
  <c r="B729" i="5"/>
  <c r="D729" i="5"/>
  <c r="A730" i="5"/>
  <c r="H730" i="5"/>
  <c r="B730" i="5"/>
  <c r="D730" i="5"/>
  <c r="A731" i="5"/>
  <c r="H731" i="5"/>
  <c r="B731" i="5"/>
  <c r="D731" i="5"/>
  <c r="A732" i="5"/>
  <c r="H732" i="5"/>
  <c r="B732" i="5"/>
  <c r="D732" i="5"/>
  <c r="A733" i="5"/>
  <c r="H733" i="5"/>
  <c r="B733" i="5"/>
  <c r="D733" i="5"/>
  <c r="A734" i="5"/>
  <c r="H734" i="5"/>
  <c r="B734" i="5"/>
  <c r="D734" i="5"/>
  <c r="A735" i="5"/>
  <c r="H735" i="5"/>
  <c r="B735" i="5"/>
  <c r="D735" i="5"/>
  <c r="A736" i="5"/>
  <c r="H736" i="5"/>
  <c r="B736" i="5"/>
  <c r="D736" i="5"/>
  <c r="A737" i="5"/>
  <c r="H737" i="5"/>
  <c r="B737" i="5"/>
  <c r="D737" i="5"/>
  <c r="A738" i="5"/>
  <c r="H738" i="5"/>
  <c r="B738" i="5"/>
  <c r="D738" i="5"/>
  <c r="A739" i="5"/>
  <c r="H739" i="5"/>
  <c r="B739" i="5"/>
  <c r="D739" i="5"/>
  <c r="A740" i="5"/>
  <c r="H740" i="5"/>
  <c r="B740" i="5"/>
  <c r="D740" i="5"/>
  <c r="A741" i="5"/>
  <c r="H741" i="5"/>
  <c r="B741" i="5"/>
  <c r="D741" i="5"/>
  <c r="A742" i="5"/>
  <c r="H742" i="5"/>
  <c r="B742" i="5"/>
  <c r="D742" i="5"/>
  <c r="A743" i="5"/>
  <c r="H743" i="5"/>
  <c r="B743" i="5"/>
  <c r="D743" i="5"/>
  <c r="A744" i="5"/>
  <c r="H744" i="5"/>
  <c r="B744" i="5"/>
  <c r="D744" i="5"/>
  <c r="A1174" i="5"/>
  <c r="H1174" i="5"/>
  <c r="B1174" i="5"/>
  <c r="D1174" i="5"/>
  <c r="A1175" i="5"/>
  <c r="H1175" i="5"/>
  <c r="B1175" i="5"/>
  <c r="D1175" i="5"/>
  <c r="A745" i="5"/>
  <c r="H745" i="5"/>
  <c r="B745" i="5"/>
  <c r="D745" i="5"/>
  <c r="A1176" i="5"/>
  <c r="H1176" i="5"/>
  <c r="B1176" i="5"/>
  <c r="D1176" i="5"/>
  <c r="A746" i="5"/>
  <c r="H746" i="5"/>
  <c r="B746" i="5"/>
  <c r="D746" i="5"/>
  <c r="A747" i="5"/>
  <c r="H747" i="5"/>
  <c r="B747" i="5"/>
  <c r="D747" i="5"/>
  <c r="A748" i="5"/>
  <c r="H748" i="5"/>
  <c r="B748" i="5"/>
  <c r="D748" i="5"/>
  <c r="A749" i="5"/>
  <c r="H749" i="5"/>
  <c r="B749" i="5"/>
  <c r="D749" i="5"/>
  <c r="A750" i="5"/>
  <c r="H750" i="5"/>
  <c r="B750" i="5"/>
  <c r="D750" i="5"/>
  <c r="A751" i="5"/>
  <c r="H751" i="5"/>
  <c r="B751" i="5"/>
  <c r="D751" i="5"/>
  <c r="A752" i="5"/>
  <c r="H752" i="5"/>
  <c r="B752" i="5"/>
  <c r="D752" i="5"/>
  <c r="A753" i="5"/>
  <c r="H753" i="5"/>
  <c r="B753" i="5"/>
  <c r="D753" i="5"/>
  <c r="A754" i="5"/>
  <c r="H754" i="5"/>
  <c r="B754" i="5"/>
  <c r="D754" i="5"/>
  <c r="A755" i="5"/>
  <c r="H755" i="5"/>
  <c r="B755" i="5"/>
  <c r="D755" i="5"/>
  <c r="A756" i="5"/>
  <c r="H756" i="5"/>
  <c r="B756" i="5"/>
  <c r="D756" i="5"/>
  <c r="A757" i="5"/>
  <c r="H757" i="5"/>
  <c r="B757" i="5"/>
  <c r="D757" i="5"/>
  <c r="A758" i="5"/>
  <c r="H758" i="5"/>
  <c r="B758" i="5"/>
  <c r="D758" i="5"/>
  <c r="A759" i="5"/>
  <c r="H759" i="5"/>
  <c r="B759" i="5"/>
  <c r="D759" i="5"/>
  <c r="A1177" i="5"/>
  <c r="H1177" i="5"/>
  <c r="B1177" i="5"/>
  <c r="D1177" i="5"/>
  <c r="A760" i="5"/>
  <c r="H760" i="5"/>
  <c r="B760" i="5"/>
  <c r="D760" i="5"/>
  <c r="A761" i="5"/>
  <c r="H761" i="5"/>
  <c r="B761" i="5"/>
  <c r="D761" i="5"/>
  <c r="A762" i="5"/>
  <c r="H762" i="5"/>
  <c r="B762" i="5"/>
  <c r="D762" i="5"/>
  <c r="A763" i="5"/>
  <c r="H763" i="5"/>
  <c r="B763" i="5"/>
  <c r="D763" i="5"/>
  <c r="A764" i="5"/>
  <c r="H764" i="5"/>
  <c r="B764" i="5"/>
  <c r="D764" i="5"/>
  <c r="A765" i="5"/>
  <c r="H765" i="5"/>
  <c r="B765" i="5"/>
  <c r="D765" i="5"/>
  <c r="A766" i="5"/>
  <c r="H766" i="5"/>
  <c r="B766" i="5"/>
  <c r="D766" i="5"/>
  <c r="A767" i="5"/>
  <c r="H767" i="5"/>
  <c r="B767" i="5"/>
  <c r="D767" i="5"/>
  <c r="A768" i="5"/>
  <c r="H768" i="5"/>
  <c r="B768" i="5"/>
  <c r="D768" i="5"/>
  <c r="A1178" i="5"/>
  <c r="H1178" i="5"/>
  <c r="B1178" i="5"/>
  <c r="D1178" i="5"/>
  <c r="A1179" i="5"/>
  <c r="H1179" i="5"/>
  <c r="B1179" i="5"/>
  <c r="D1179" i="5"/>
  <c r="A1180" i="5"/>
  <c r="H1180" i="5"/>
  <c r="B1180" i="5"/>
  <c r="D1180" i="5"/>
  <c r="A1181" i="5"/>
  <c r="H1181" i="5"/>
  <c r="B1181" i="5"/>
  <c r="D1181" i="5"/>
  <c r="A1182" i="5"/>
  <c r="H1182" i="5"/>
  <c r="B1182" i="5"/>
  <c r="D1182" i="5"/>
  <c r="A1183" i="5"/>
  <c r="H1183" i="5"/>
  <c r="B1183" i="5"/>
  <c r="D1183" i="5"/>
  <c r="A1184" i="5"/>
  <c r="H1184" i="5"/>
  <c r="B1184" i="5"/>
  <c r="D1184" i="5"/>
  <c r="A1185" i="5"/>
  <c r="H1185" i="5"/>
  <c r="B1185" i="5"/>
  <c r="D1185" i="5"/>
  <c r="A1186" i="5"/>
  <c r="H1186" i="5"/>
  <c r="B1186" i="5"/>
  <c r="D1186" i="5"/>
  <c r="A1187" i="5"/>
  <c r="H1187" i="5"/>
  <c r="B1187" i="5"/>
  <c r="D1187" i="5"/>
  <c r="A1188" i="5"/>
  <c r="H1188" i="5"/>
  <c r="B1188" i="5"/>
  <c r="D1188" i="5"/>
  <c r="A1189" i="5"/>
  <c r="H1189" i="5"/>
  <c r="B1189" i="5"/>
  <c r="D1189" i="5"/>
  <c r="A1190" i="5"/>
  <c r="H1190" i="5"/>
  <c r="B1190" i="5"/>
  <c r="D1190" i="5"/>
  <c r="A1191" i="5"/>
  <c r="H1191" i="5"/>
  <c r="B1191" i="5"/>
  <c r="D1191" i="5"/>
  <c r="A1192" i="5"/>
  <c r="H1192" i="5"/>
  <c r="B1192" i="5"/>
  <c r="D1192" i="5"/>
  <c r="A1193" i="5"/>
  <c r="H1193" i="5"/>
  <c r="B1193" i="5"/>
  <c r="D1193" i="5"/>
  <c r="A1194" i="5"/>
  <c r="H1194" i="5"/>
  <c r="B1194" i="5"/>
  <c r="D1194" i="5"/>
  <c r="A1195" i="5"/>
  <c r="H1195" i="5"/>
  <c r="B1195" i="5"/>
  <c r="D1195" i="5"/>
  <c r="A1196" i="5"/>
  <c r="H1196" i="5"/>
  <c r="B1196" i="5"/>
  <c r="D1196" i="5"/>
  <c r="A1197" i="5"/>
  <c r="H1197" i="5"/>
  <c r="B1197" i="5"/>
  <c r="D1197" i="5"/>
  <c r="A1198" i="5"/>
  <c r="H1198" i="5"/>
  <c r="B1198" i="5"/>
  <c r="D1198" i="5"/>
  <c r="A1199" i="5"/>
  <c r="H1199" i="5"/>
  <c r="B1199" i="5"/>
  <c r="D1199" i="5"/>
  <c r="A769" i="5"/>
  <c r="H769" i="5"/>
  <c r="B769" i="5"/>
  <c r="D769" i="5"/>
  <c r="A1200" i="5"/>
  <c r="H1200" i="5"/>
  <c r="B1200" i="5"/>
  <c r="D1200" i="5"/>
  <c r="A1201" i="5"/>
  <c r="H1201" i="5"/>
  <c r="B1201" i="5"/>
  <c r="D1201" i="5"/>
  <c r="A1202" i="5"/>
  <c r="H1202" i="5"/>
  <c r="B1202" i="5"/>
  <c r="D1202" i="5"/>
  <c r="A1203" i="5"/>
  <c r="H1203" i="5"/>
  <c r="B1203" i="5"/>
  <c r="D1203" i="5"/>
  <c r="A770" i="5"/>
  <c r="H770" i="5"/>
  <c r="B770" i="5"/>
  <c r="D770" i="5"/>
  <c r="A1204" i="5"/>
  <c r="H1204" i="5"/>
  <c r="B1204" i="5"/>
  <c r="D1204" i="5"/>
  <c r="A1205" i="5"/>
  <c r="H1205" i="5"/>
  <c r="B1205" i="5"/>
  <c r="D1205" i="5"/>
  <c r="A1206" i="5"/>
  <c r="H1206" i="5"/>
  <c r="B1206" i="5"/>
  <c r="D1206" i="5"/>
  <c r="A1207" i="5"/>
  <c r="H1207" i="5"/>
  <c r="B1207" i="5"/>
  <c r="D1207" i="5"/>
  <c r="A1208" i="5"/>
  <c r="H1208" i="5"/>
  <c r="B1208" i="5"/>
  <c r="D1208" i="5"/>
  <c r="A1209" i="5"/>
  <c r="H1209" i="5"/>
  <c r="B1209" i="5"/>
  <c r="D1209" i="5"/>
  <c r="A1210" i="5"/>
  <c r="H1210" i="5"/>
  <c r="B1210" i="5"/>
  <c r="D1210" i="5"/>
  <c r="A1211" i="5"/>
  <c r="H1211" i="5"/>
  <c r="B1211" i="5"/>
  <c r="D1211" i="5"/>
  <c r="A1212" i="5"/>
  <c r="H1212" i="5"/>
  <c r="B1212" i="5"/>
  <c r="D1212" i="5"/>
  <c r="A771" i="5"/>
  <c r="H771" i="5"/>
  <c r="B771" i="5"/>
  <c r="D771" i="5"/>
  <c r="A1213" i="5"/>
  <c r="H1213" i="5"/>
  <c r="B1213" i="5"/>
  <c r="D1213" i="5"/>
  <c r="A1214" i="5"/>
  <c r="H1214" i="5"/>
  <c r="B1214" i="5"/>
  <c r="D1214" i="5"/>
  <c r="A1215" i="5"/>
  <c r="H1215" i="5"/>
  <c r="B1215" i="5"/>
  <c r="D1215" i="5"/>
  <c r="A1216" i="5"/>
  <c r="H1216" i="5"/>
  <c r="B1216" i="5"/>
  <c r="D1216" i="5"/>
  <c r="A772" i="5"/>
  <c r="H772" i="5"/>
  <c r="B772" i="5"/>
  <c r="D772" i="5"/>
  <c r="A1217" i="5"/>
  <c r="H1217" i="5"/>
  <c r="B1217" i="5"/>
  <c r="D1217" i="5"/>
  <c r="A1218" i="5"/>
  <c r="H1218" i="5"/>
  <c r="B1218" i="5"/>
  <c r="D1218" i="5"/>
  <c r="A1219" i="5"/>
  <c r="H1219" i="5"/>
  <c r="B1219" i="5"/>
  <c r="D1219" i="5"/>
  <c r="A1220" i="5"/>
  <c r="H1220" i="5"/>
  <c r="B1220" i="5"/>
  <c r="D1220" i="5"/>
  <c r="A1221" i="5"/>
  <c r="H1221" i="5"/>
  <c r="B1221" i="5"/>
  <c r="D1221" i="5"/>
  <c r="A1222" i="5"/>
  <c r="H1222" i="5"/>
  <c r="B1222" i="5"/>
  <c r="D1222" i="5"/>
  <c r="A1223" i="5"/>
  <c r="H1223" i="5"/>
  <c r="B1223" i="5"/>
  <c r="D1223" i="5"/>
  <c r="A773" i="5"/>
  <c r="H773" i="5"/>
  <c r="B773" i="5"/>
  <c r="D773" i="5"/>
  <c r="A774" i="5"/>
  <c r="H774" i="5"/>
  <c r="B774" i="5"/>
  <c r="D774" i="5"/>
  <c r="A1224" i="5"/>
  <c r="H1224" i="5"/>
  <c r="B1224" i="5"/>
  <c r="D1224" i="5"/>
  <c r="A1225" i="5"/>
  <c r="H1225" i="5"/>
  <c r="B1225" i="5"/>
  <c r="D1225" i="5"/>
  <c r="A1226" i="5"/>
  <c r="H1226" i="5"/>
  <c r="B1226" i="5"/>
  <c r="D1226" i="5"/>
  <c r="A1227" i="5"/>
  <c r="H1227" i="5"/>
  <c r="B1227" i="5"/>
  <c r="D1227" i="5"/>
  <c r="A1228" i="5"/>
  <c r="H1228" i="5"/>
  <c r="B1228" i="5"/>
  <c r="D1228" i="5"/>
  <c r="A1229" i="5"/>
  <c r="H1229" i="5"/>
  <c r="B1229" i="5"/>
  <c r="D1229" i="5"/>
  <c r="A1230" i="5"/>
  <c r="H1230" i="5"/>
  <c r="B1230" i="5"/>
  <c r="D1230" i="5"/>
  <c r="A775" i="5"/>
  <c r="H775" i="5"/>
  <c r="B775" i="5"/>
  <c r="D775" i="5"/>
  <c r="A1231" i="5"/>
  <c r="H1231" i="5"/>
  <c r="B1231" i="5"/>
  <c r="D1231" i="5"/>
  <c r="A776" i="5"/>
  <c r="H776" i="5"/>
  <c r="B776" i="5"/>
  <c r="D776" i="5"/>
  <c r="A1232" i="5"/>
  <c r="H1232" i="5"/>
  <c r="B1232" i="5"/>
  <c r="D1232" i="5"/>
  <c r="A1233" i="5"/>
  <c r="H1233" i="5"/>
  <c r="B1233" i="5"/>
  <c r="D1233" i="5"/>
  <c r="A1234" i="5"/>
  <c r="H1234" i="5"/>
  <c r="B1234" i="5"/>
  <c r="D1234" i="5"/>
  <c r="A1235" i="5"/>
  <c r="H1235" i="5"/>
  <c r="B1235" i="5"/>
  <c r="D1235" i="5"/>
  <c r="A1236" i="5"/>
  <c r="H1236" i="5"/>
  <c r="B1236" i="5"/>
  <c r="D1236" i="5"/>
  <c r="A1237" i="5"/>
  <c r="H1237" i="5"/>
  <c r="B1237" i="5"/>
  <c r="D1237" i="5"/>
  <c r="A1238" i="5"/>
  <c r="H1238" i="5"/>
  <c r="B1238" i="5"/>
  <c r="D1238" i="5"/>
  <c r="A777" i="5"/>
  <c r="H777" i="5"/>
  <c r="B777" i="5"/>
  <c r="D777" i="5"/>
  <c r="A778" i="5"/>
  <c r="H778" i="5"/>
  <c r="B778" i="5"/>
  <c r="D778" i="5"/>
  <c r="A779" i="5"/>
  <c r="H779" i="5"/>
  <c r="B779" i="5"/>
  <c r="D779" i="5"/>
  <c r="A1239" i="5"/>
  <c r="H1239" i="5"/>
  <c r="B1239" i="5"/>
  <c r="D1239" i="5"/>
  <c r="A780" i="5"/>
  <c r="H780" i="5"/>
  <c r="B780" i="5"/>
  <c r="D780" i="5"/>
  <c r="A1240" i="5"/>
  <c r="H1240" i="5"/>
  <c r="B1240" i="5"/>
  <c r="D1240" i="5"/>
  <c r="A1241" i="5"/>
  <c r="H1241" i="5"/>
  <c r="B1241" i="5"/>
  <c r="D1241" i="5"/>
  <c r="A781" i="5"/>
  <c r="H781" i="5"/>
  <c r="B781" i="5"/>
  <c r="D781" i="5"/>
  <c r="A1242" i="5"/>
  <c r="H1242" i="5"/>
  <c r="B1242" i="5"/>
  <c r="D1242" i="5"/>
  <c r="A1243" i="5"/>
  <c r="H1243" i="5"/>
  <c r="B1243" i="5"/>
  <c r="D1243" i="5"/>
  <c r="A1244" i="5"/>
  <c r="H1244" i="5"/>
  <c r="B1244" i="5"/>
  <c r="D1244" i="5"/>
  <c r="A1245" i="5"/>
  <c r="H1245" i="5"/>
  <c r="B1245" i="5"/>
  <c r="D1245" i="5"/>
  <c r="A1246" i="5"/>
  <c r="H1246" i="5"/>
  <c r="B1246" i="5"/>
  <c r="D1246" i="5"/>
  <c r="A1247" i="5"/>
  <c r="H1247" i="5"/>
  <c r="B1247" i="5"/>
  <c r="D1247" i="5"/>
  <c r="A1248" i="5"/>
  <c r="H1248" i="5"/>
  <c r="B1248" i="5"/>
  <c r="D1248" i="5"/>
  <c r="A1249" i="5"/>
  <c r="H1249" i="5"/>
  <c r="B1249" i="5"/>
  <c r="D1249" i="5"/>
  <c r="A1250" i="5"/>
  <c r="H1250" i="5"/>
  <c r="B1250" i="5"/>
  <c r="D1250" i="5"/>
  <c r="A1251" i="5"/>
  <c r="H1251" i="5"/>
  <c r="B1251" i="5"/>
  <c r="D1251" i="5"/>
  <c r="A782" i="5"/>
  <c r="H782" i="5"/>
  <c r="B782" i="5"/>
  <c r="D782" i="5"/>
  <c r="A783" i="5"/>
  <c r="H783" i="5"/>
  <c r="B783" i="5"/>
  <c r="D783" i="5"/>
  <c r="A1252" i="5"/>
  <c r="H1252" i="5"/>
  <c r="B1252" i="5"/>
  <c r="D1252" i="5"/>
  <c r="A784" i="5"/>
  <c r="H784" i="5"/>
  <c r="B784" i="5"/>
  <c r="D784" i="5"/>
  <c r="A785" i="5"/>
  <c r="H785" i="5"/>
  <c r="B785" i="5"/>
  <c r="D785" i="5"/>
  <c r="A786" i="5"/>
  <c r="H786" i="5"/>
  <c r="B786" i="5"/>
  <c r="D786" i="5"/>
  <c r="A787" i="5"/>
  <c r="H787" i="5"/>
  <c r="B787" i="5"/>
  <c r="D787" i="5"/>
  <c r="A1253" i="5"/>
  <c r="H1253" i="5"/>
  <c r="B1253" i="5"/>
  <c r="D1253" i="5"/>
  <c r="A788" i="5"/>
  <c r="H788" i="5"/>
  <c r="B788" i="5"/>
  <c r="D788" i="5"/>
  <c r="A1254" i="5"/>
  <c r="H1254" i="5"/>
  <c r="B1254" i="5"/>
  <c r="D1254" i="5"/>
  <c r="A1255" i="5"/>
  <c r="H1255" i="5"/>
  <c r="B1255" i="5"/>
  <c r="D1255" i="5"/>
  <c r="A1256" i="5"/>
  <c r="H1256" i="5"/>
  <c r="B1256" i="5"/>
  <c r="D1256" i="5"/>
  <c r="A789" i="5"/>
  <c r="H789" i="5"/>
  <c r="B789" i="5"/>
  <c r="D789" i="5"/>
  <c r="A790" i="5"/>
  <c r="H790" i="5"/>
  <c r="B790" i="5"/>
  <c r="D790" i="5"/>
  <c r="A791" i="5"/>
  <c r="H791" i="5"/>
  <c r="B791" i="5"/>
  <c r="D791" i="5"/>
  <c r="A792" i="5"/>
  <c r="H792" i="5"/>
  <c r="B792" i="5"/>
  <c r="D792" i="5"/>
  <c r="A793" i="5"/>
  <c r="H793" i="5"/>
  <c r="B793" i="5"/>
  <c r="D793" i="5"/>
  <c r="A794" i="5"/>
  <c r="H794" i="5"/>
  <c r="B794" i="5"/>
  <c r="D794" i="5"/>
  <c r="A795" i="5"/>
  <c r="H795" i="5"/>
  <c r="B795" i="5"/>
  <c r="D795" i="5"/>
  <c r="A796" i="5"/>
  <c r="H796" i="5"/>
  <c r="B796" i="5"/>
  <c r="D796" i="5"/>
  <c r="A797" i="5"/>
  <c r="H797" i="5"/>
  <c r="B797" i="5"/>
  <c r="D797" i="5"/>
  <c r="A798" i="5"/>
  <c r="H798" i="5"/>
  <c r="B798" i="5"/>
  <c r="D798" i="5"/>
  <c r="A799" i="5"/>
  <c r="H799" i="5"/>
  <c r="B799" i="5"/>
  <c r="D799" i="5"/>
  <c r="A800" i="5"/>
  <c r="H800" i="5"/>
  <c r="B800" i="5"/>
  <c r="D800" i="5"/>
  <c r="A801" i="5"/>
  <c r="H801" i="5"/>
  <c r="B801" i="5"/>
  <c r="D801" i="5"/>
  <c r="A802" i="5"/>
  <c r="H802" i="5"/>
  <c r="B802" i="5"/>
  <c r="D802" i="5"/>
  <c r="A803" i="5"/>
  <c r="H803" i="5"/>
  <c r="B803" i="5"/>
  <c r="D803" i="5"/>
  <c r="A804" i="5"/>
  <c r="H804" i="5"/>
  <c r="B804" i="5"/>
  <c r="D804" i="5"/>
  <c r="A805" i="5"/>
  <c r="H805" i="5"/>
  <c r="B805" i="5"/>
  <c r="D805" i="5"/>
  <c r="A1257" i="5"/>
  <c r="H1257" i="5"/>
  <c r="B1257" i="5"/>
  <c r="D1257" i="5"/>
  <c r="A806" i="5"/>
  <c r="H806" i="5"/>
  <c r="B806" i="5"/>
  <c r="D806" i="5"/>
  <c r="A807" i="5"/>
  <c r="H807" i="5"/>
  <c r="B807" i="5"/>
  <c r="D807" i="5"/>
  <c r="A1258" i="5"/>
  <c r="H1258" i="5"/>
  <c r="B1258" i="5"/>
  <c r="D1258" i="5"/>
  <c r="A808" i="5"/>
  <c r="H808" i="5"/>
  <c r="B808" i="5"/>
  <c r="D808" i="5"/>
  <c r="A809" i="5"/>
  <c r="H809" i="5"/>
  <c r="B809" i="5"/>
  <c r="D809" i="5"/>
  <c r="A810" i="5"/>
  <c r="H810" i="5"/>
  <c r="B810" i="5"/>
  <c r="D810" i="5"/>
  <c r="A811" i="5"/>
  <c r="H811" i="5"/>
  <c r="B811" i="5"/>
  <c r="D811" i="5"/>
  <c r="A812" i="5"/>
  <c r="H812" i="5"/>
  <c r="B812" i="5"/>
  <c r="D812" i="5"/>
  <c r="A813" i="5"/>
  <c r="H813" i="5"/>
  <c r="B813" i="5"/>
  <c r="D813" i="5"/>
  <c r="H991" i="5"/>
  <c r="B991" i="5"/>
  <c r="D991" i="5"/>
  <c r="A991" i="5"/>
  <c r="H990" i="5"/>
  <c r="B990" i="5"/>
  <c r="D990" i="5"/>
  <c r="A990" i="5"/>
  <c r="H989" i="5"/>
  <c r="B989" i="5"/>
  <c r="D989" i="5"/>
  <c r="A989" i="5"/>
  <c r="H988" i="5"/>
  <c r="B988" i="5"/>
  <c r="D988" i="5"/>
  <c r="A988" i="5"/>
  <c r="H987" i="5"/>
  <c r="B987" i="5"/>
  <c r="D987" i="5"/>
  <c r="A987" i="5"/>
  <c r="H986" i="5"/>
  <c r="B986" i="5"/>
  <c r="D986" i="5"/>
  <c r="A986" i="5"/>
  <c r="H985" i="5"/>
  <c r="B985" i="5"/>
  <c r="D985" i="5"/>
  <c r="A985" i="5"/>
  <c r="H984" i="5"/>
  <c r="B984" i="5"/>
  <c r="D984" i="5"/>
  <c r="A984" i="5"/>
  <c r="H983" i="5"/>
  <c r="B983" i="5"/>
  <c r="D983" i="5"/>
  <c r="A983" i="5"/>
  <c r="H982" i="5"/>
  <c r="B982" i="5"/>
  <c r="D982" i="5"/>
  <c r="A982" i="5"/>
  <c r="H981" i="5"/>
  <c r="B981" i="5"/>
  <c r="D981" i="5"/>
  <c r="A981" i="5"/>
  <c r="H980" i="5"/>
  <c r="B980" i="5"/>
  <c r="D980" i="5"/>
  <c r="A980" i="5"/>
  <c r="H979" i="5"/>
  <c r="B979" i="5"/>
  <c r="D979" i="5"/>
  <c r="A979" i="5"/>
  <c r="H978" i="5"/>
  <c r="B978" i="5"/>
  <c r="D978" i="5"/>
  <c r="A978" i="5"/>
  <c r="H977" i="5"/>
  <c r="B977" i="5"/>
  <c r="D977" i="5"/>
  <c r="A977" i="5"/>
  <c r="H976" i="5"/>
  <c r="B976" i="5"/>
  <c r="D976" i="5"/>
  <c r="A976" i="5"/>
  <c r="H975" i="5"/>
  <c r="B975" i="5"/>
  <c r="D975" i="5"/>
  <c r="A975" i="5"/>
  <c r="H974" i="5"/>
  <c r="B974" i="5"/>
  <c r="D974" i="5"/>
  <c r="A974" i="5"/>
  <c r="H973" i="5"/>
  <c r="B973" i="5"/>
  <c r="D973" i="5"/>
  <c r="A973" i="5"/>
  <c r="H972" i="5"/>
  <c r="B972" i="5"/>
  <c r="D972" i="5"/>
  <c r="A972" i="5"/>
  <c r="H971" i="5"/>
  <c r="B971" i="5"/>
  <c r="D971" i="5"/>
  <c r="A971" i="5"/>
  <c r="H970" i="5"/>
  <c r="B970" i="5"/>
  <c r="D970" i="5"/>
  <c r="A970" i="5"/>
  <c r="H969" i="5"/>
  <c r="B969" i="5"/>
  <c r="D969" i="5"/>
  <c r="A969" i="5"/>
  <c r="H968" i="5"/>
  <c r="B968" i="5"/>
  <c r="D968" i="5"/>
  <c r="A968" i="5"/>
  <c r="H967" i="5"/>
  <c r="B967" i="5"/>
  <c r="D967" i="5"/>
  <c r="A967" i="5"/>
  <c r="H966" i="5"/>
  <c r="B966" i="5"/>
  <c r="D966" i="5"/>
  <c r="A966" i="5"/>
  <c r="H965" i="5"/>
  <c r="B965" i="5"/>
  <c r="D965" i="5"/>
  <c r="A965" i="5"/>
  <c r="H964" i="5"/>
  <c r="B964" i="5"/>
  <c r="D964" i="5"/>
  <c r="A964" i="5"/>
  <c r="H963" i="5"/>
  <c r="B963" i="5"/>
  <c r="D963" i="5"/>
  <c r="A963" i="5"/>
  <c r="H962" i="5"/>
  <c r="B962" i="5"/>
  <c r="D962" i="5"/>
  <c r="A962" i="5"/>
  <c r="H961" i="5"/>
  <c r="B961" i="5"/>
  <c r="D961" i="5"/>
  <c r="A961" i="5"/>
  <c r="H960" i="5"/>
  <c r="B960" i="5"/>
  <c r="D960" i="5"/>
  <c r="A960" i="5"/>
  <c r="H959" i="5"/>
  <c r="B959" i="5"/>
  <c r="D959" i="5"/>
  <c r="A959" i="5"/>
  <c r="H958" i="5"/>
  <c r="B958" i="5"/>
  <c r="D958" i="5"/>
  <c r="A958" i="5"/>
  <c r="H957" i="5"/>
  <c r="B957" i="5"/>
  <c r="D957" i="5"/>
  <c r="A957" i="5"/>
  <c r="H956" i="5"/>
  <c r="B956" i="5"/>
  <c r="D956" i="5"/>
  <c r="A956" i="5"/>
  <c r="H955" i="5"/>
  <c r="B955" i="5"/>
  <c r="D955" i="5"/>
  <c r="A955" i="5"/>
  <c r="H954" i="5"/>
  <c r="B954" i="5"/>
  <c r="D954" i="5"/>
  <c r="A954" i="5"/>
  <c r="H953" i="5"/>
  <c r="B953" i="5"/>
  <c r="D953" i="5"/>
  <c r="A953" i="5"/>
  <c r="H952" i="5"/>
  <c r="B952" i="5"/>
  <c r="D952" i="5"/>
  <c r="A952" i="5"/>
  <c r="H951" i="5"/>
  <c r="B951" i="5"/>
  <c r="D951" i="5"/>
  <c r="A951" i="5"/>
  <c r="H950" i="5"/>
  <c r="B950" i="5"/>
  <c r="D950" i="5"/>
  <c r="A950" i="5"/>
  <c r="H949" i="5"/>
  <c r="B949" i="5"/>
  <c r="D949" i="5"/>
  <c r="A949" i="5"/>
  <c r="H948" i="5"/>
  <c r="B948" i="5"/>
  <c r="D948" i="5"/>
  <c r="A948" i="5"/>
  <c r="H947" i="5"/>
  <c r="B947" i="5"/>
  <c r="D947" i="5"/>
  <c r="A947" i="5"/>
  <c r="H946" i="5"/>
  <c r="B946" i="5"/>
  <c r="D946" i="5"/>
  <c r="A946" i="5"/>
  <c r="H945" i="5"/>
  <c r="B945" i="5"/>
  <c r="D945" i="5"/>
  <c r="A945" i="5"/>
  <c r="H944" i="5"/>
  <c r="B944" i="5"/>
  <c r="D944" i="5"/>
  <c r="A944" i="5"/>
  <c r="H943" i="5"/>
  <c r="B943" i="5"/>
  <c r="D943" i="5"/>
  <c r="A943" i="5"/>
  <c r="H942" i="5"/>
  <c r="B942" i="5"/>
  <c r="D942" i="5"/>
  <c r="A942" i="5"/>
  <c r="H941" i="5"/>
  <c r="B941" i="5"/>
  <c r="D941" i="5"/>
  <c r="A941" i="5"/>
  <c r="H940" i="5"/>
  <c r="B940" i="5"/>
  <c r="D940" i="5"/>
  <c r="A940" i="5"/>
  <c r="H939" i="5"/>
  <c r="B939" i="5"/>
  <c r="D939" i="5"/>
  <c r="A939" i="5"/>
  <c r="H938" i="5"/>
  <c r="B938" i="5"/>
  <c r="D938" i="5"/>
  <c r="A938" i="5"/>
  <c r="H937" i="5"/>
  <c r="B937" i="5"/>
  <c r="D937" i="5"/>
  <c r="A937" i="5"/>
  <c r="H936" i="5"/>
  <c r="B936" i="5"/>
  <c r="D936" i="5"/>
  <c r="A936" i="5"/>
  <c r="H935" i="5"/>
  <c r="B935" i="5"/>
  <c r="D935" i="5"/>
  <c r="A935" i="5"/>
  <c r="H934" i="5"/>
  <c r="B934" i="5"/>
  <c r="D934" i="5"/>
  <c r="A934" i="5"/>
  <c r="H933" i="5"/>
  <c r="B933" i="5"/>
  <c r="D933" i="5"/>
  <c r="A933" i="5"/>
  <c r="H932" i="5"/>
  <c r="B932" i="5"/>
  <c r="D932" i="5"/>
  <c r="A932" i="5"/>
  <c r="H931" i="5"/>
  <c r="B931" i="5"/>
  <c r="D931" i="5"/>
  <c r="A931" i="5"/>
  <c r="H930" i="5"/>
  <c r="B930" i="5"/>
  <c r="D930" i="5"/>
  <c r="A930" i="5"/>
  <c r="H929" i="5"/>
  <c r="B929" i="5"/>
  <c r="D929" i="5"/>
  <c r="A929" i="5"/>
  <c r="H928" i="5"/>
  <c r="B928" i="5"/>
  <c r="D928" i="5"/>
  <c r="A928" i="5"/>
  <c r="H927" i="5"/>
  <c r="B927" i="5"/>
  <c r="D927" i="5"/>
  <c r="A927" i="5"/>
  <c r="H926" i="5"/>
  <c r="B926" i="5"/>
  <c r="D926" i="5"/>
  <c r="A926" i="5"/>
  <c r="H925" i="5"/>
  <c r="B925" i="5"/>
  <c r="D925" i="5"/>
  <c r="A925" i="5"/>
  <c r="H924" i="5"/>
  <c r="B924" i="5"/>
  <c r="D924" i="5"/>
  <c r="A924" i="5"/>
  <c r="H923" i="5"/>
  <c r="B923" i="5"/>
  <c r="D923" i="5"/>
  <c r="A923" i="5"/>
  <c r="H922" i="5"/>
  <c r="B922" i="5"/>
  <c r="D922" i="5"/>
  <c r="A922" i="5"/>
  <c r="H921" i="5"/>
  <c r="B921" i="5"/>
  <c r="D921" i="5"/>
  <c r="A921" i="5"/>
  <c r="H920" i="5"/>
  <c r="B920" i="5"/>
  <c r="D920" i="5"/>
  <c r="A920" i="5"/>
  <c r="H919" i="5"/>
  <c r="B919" i="5"/>
  <c r="D919" i="5"/>
  <c r="A919" i="5"/>
  <c r="H918" i="5"/>
  <c r="B918" i="5"/>
  <c r="D918" i="5"/>
  <c r="A918" i="5"/>
  <c r="H917" i="5"/>
  <c r="B917" i="5"/>
  <c r="D917" i="5"/>
  <c r="A917" i="5"/>
  <c r="H916" i="5"/>
  <c r="B916" i="5"/>
  <c r="D916" i="5"/>
  <c r="A916" i="5"/>
  <c r="H915" i="5"/>
  <c r="B915" i="5"/>
  <c r="D915" i="5"/>
  <c r="A915" i="5"/>
  <c r="H914" i="5"/>
  <c r="B914" i="5"/>
  <c r="D914" i="5"/>
  <c r="A914" i="5"/>
  <c r="H913" i="5"/>
  <c r="B913" i="5"/>
  <c r="D913" i="5"/>
  <c r="A913" i="5"/>
  <c r="H912" i="5"/>
  <c r="B912" i="5"/>
  <c r="D912" i="5"/>
  <c r="A912" i="5"/>
  <c r="H911" i="5"/>
  <c r="B911" i="5"/>
  <c r="D911" i="5"/>
  <c r="A911" i="5"/>
  <c r="H910" i="5"/>
  <c r="B910" i="5"/>
  <c r="D910" i="5"/>
  <c r="A910" i="5"/>
  <c r="H909" i="5"/>
  <c r="B909" i="5"/>
  <c r="D909" i="5"/>
  <c r="A909" i="5"/>
  <c r="H908" i="5"/>
  <c r="B908" i="5"/>
  <c r="D908" i="5"/>
  <c r="A908" i="5"/>
  <c r="H907" i="5"/>
  <c r="B907" i="5"/>
  <c r="D907" i="5"/>
  <c r="A907" i="5"/>
  <c r="H906" i="5"/>
  <c r="B906" i="5"/>
  <c r="D906" i="5"/>
  <c r="A906" i="5"/>
  <c r="H905" i="5"/>
  <c r="B905" i="5"/>
  <c r="D905" i="5"/>
  <c r="A905" i="5"/>
  <c r="H904" i="5"/>
  <c r="B904" i="5"/>
  <c r="D904" i="5"/>
  <c r="A904" i="5"/>
  <c r="H903" i="5"/>
  <c r="B903" i="5"/>
  <c r="D903" i="5"/>
  <c r="A903" i="5"/>
  <c r="H902" i="5"/>
  <c r="B902" i="5"/>
  <c r="D902" i="5"/>
  <c r="A902" i="5"/>
  <c r="H901" i="5"/>
  <c r="B901" i="5"/>
  <c r="D901" i="5"/>
  <c r="A901" i="5"/>
  <c r="H900" i="5"/>
  <c r="B900" i="5"/>
  <c r="D900" i="5"/>
  <c r="A900" i="5"/>
  <c r="H899" i="5"/>
  <c r="B899" i="5"/>
  <c r="D899" i="5"/>
  <c r="A899" i="5"/>
  <c r="H898" i="5"/>
  <c r="B898" i="5"/>
  <c r="D898" i="5"/>
  <c r="A898" i="5"/>
  <c r="H897" i="5"/>
  <c r="B897" i="5"/>
  <c r="D897" i="5"/>
  <c r="A897" i="5"/>
  <c r="H896" i="5"/>
  <c r="B896" i="5"/>
  <c r="D896" i="5"/>
  <c r="A896" i="5"/>
  <c r="H895" i="5"/>
  <c r="B895" i="5"/>
  <c r="D895" i="5"/>
  <c r="A895" i="5"/>
  <c r="H894" i="5"/>
  <c r="B894" i="5"/>
  <c r="D894" i="5"/>
  <c r="A894" i="5"/>
  <c r="H893" i="5"/>
  <c r="B893" i="5"/>
  <c r="D893" i="5"/>
  <c r="A893" i="5"/>
  <c r="H892" i="5"/>
  <c r="B892" i="5"/>
  <c r="D892" i="5"/>
  <c r="A892" i="5"/>
  <c r="H891" i="5"/>
  <c r="B891" i="5"/>
  <c r="D891" i="5"/>
  <c r="A891" i="5"/>
  <c r="H890" i="5"/>
  <c r="B890" i="5"/>
  <c r="D890" i="5"/>
  <c r="A890" i="5"/>
  <c r="H889" i="5"/>
  <c r="B889" i="5"/>
  <c r="D889" i="5"/>
  <c r="A889" i="5"/>
  <c r="H888" i="5"/>
  <c r="B888" i="5"/>
  <c r="D888" i="5"/>
  <c r="A888" i="5"/>
  <c r="H887" i="5"/>
  <c r="B887" i="5"/>
  <c r="D887" i="5"/>
  <c r="A887" i="5"/>
  <c r="H886" i="5"/>
  <c r="B886" i="5"/>
  <c r="D886" i="5"/>
  <c r="A886" i="5"/>
  <c r="H885" i="5"/>
  <c r="F885" i="5"/>
  <c r="D885" i="5"/>
  <c r="B885" i="5"/>
  <c r="A885" i="5"/>
  <c r="H884" i="5"/>
  <c r="F884" i="5"/>
  <c r="D884" i="5"/>
  <c r="B884" i="5"/>
  <c r="A884" i="5"/>
  <c r="H883" i="5"/>
  <c r="B883" i="5"/>
  <c r="F883" i="5"/>
  <c r="D883" i="5"/>
  <c r="A883" i="5"/>
  <c r="H882" i="5"/>
  <c r="F882" i="5"/>
  <c r="D882" i="5"/>
  <c r="B882" i="5"/>
  <c r="A882" i="5"/>
  <c r="H881" i="5"/>
  <c r="F881" i="5"/>
  <c r="D881" i="5"/>
  <c r="B881" i="5"/>
  <c r="A881" i="5"/>
  <c r="H880" i="5"/>
  <c r="D880" i="5"/>
  <c r="B880" i="5"/>
  <c r="A880" i="5"/>
  <c r="H879" i="5"/>
  <c r="D879" i="5"/>
  <c r="B879" i="5"/>
  <c r="A879" i="5"/>
  <c r="H878" i="5"/>
  <c r="D878" i="5"/>
  <c r="B878" i="5"/>
  <c r="A878" i="5"/>
  <c r="H877" i="5"/>
  <c r="D877" i="5"/>
  <c r="B877" i="5"/>
  <c r="A877" i="5"/>
  <c r="H876" i="5"/>
  <c r="D876" i="5"/>
  <c r="B876" i="5"/>
  <c r="A876" i="5"/>
  <c r="H875" i="5"/>
  <c r="D875" i="5"/>
  <c r="B875" i="5"/>
  <c r="A875" i="5"/>
  <c r="H874" i="5"/>
  <c r="D874" i="5"/>
  <c r="B874" i="5"/>
  <c r="A874" i="5"/>
  <c r="H873" i="5"/>
  <c r="D873" i="5"/>
  <c r="B873" i="5"/>
  <c r="A873" i="5"/>
  <c r="H872" i="5"/>
  <c r="D872" i="5"/>
  <c r="B872" i="5"/>
  <c r="A872" i="5"/>
  <c r="H871" i="5"/>
  <c r="D871" i="5"/>
  <c r="B871" i="5"/>
  <c r="A871" i="5"/>
  <c r="H870" i="5"/>
  <c r="D870" i="5"/>
  <c r="B870" i="5"/>
  <c r="A870" i="5"/>
  <c r="H869" i="5"/>
  <c r="D869" i="5"/>
  <c r="B869" i="5"/>
  <c r="A869" i="5"/>
  <c r="H868" i="5"/>
  <c r="D868" i="5"/>
  <c r="B868" i="5"/>
  <c r="A868" i="5"/>
  <c r="H867" i="5"/>
  <c r="D867" i="5"/>
  <c r="B867" i="5"/>
  <c r="A867" i="5"/>
  <c r="H866" i="5"/>
  <c r="D866" i="5"/>
  <c r="B866" i="5"/>
  <c r="A866" i="5"/>
  <c r="H865" i="5"/>
  <c r="D865" i="5"/>
  <c r="B865" i="5"/>
  <c r="A865" i="5"/>
  <c r="H864" i="5"/>
  <c r="D864" i="5"/>
  <c r="B864" i="5"/>
  <c r="A864" i="5"/>
  <c r="H863" i="5"/>
  <c r="D863" i="5"/>
  <c r="B863" i="5"/>
  <c r="A863" i="5"/>
  <c r="H862" i="5"/>
  <c r="D862" i="5"/>
  <c r="B862" i="5"/>
  <c r="A862" i="5"/>
  <c r="H861" i="5"/>
  <c r="D861" i="5"/>
  <c r="B861" i="5"/>
  <c r="A861" i="5"/>
  <c r="H860" i="5"/>
  <c r="D860" i="5"/>
  <c r="B860" i="5"/>
  <c r="A860" i="5"/>
  <c r="H859" i="5"/>
  <c r="D859" i="5"/>
  <c r="B859" i="5"/>
  <c r="A859" i="5"/>
  <c r="H858" i="5"/>
  <c r="D858" i="5"/>
  <c r="B858" i="5"/>
  <c r="A858" i="5"/>
  <c r="H857" i="5"/>
  <c r="D857" i="5"/>
  <c r="B857" i="5"/>
  <c r="A857" i="5"/>
  <c r="H856" i="5"/>
  <c r="D856" i="5"/>
  <c r="B856" i="5"/>
  <c r="A856" i="5"/>
  <c r="H855" i="5"/>
  <c r="D855" i="5"/>
  <c r="B855" i="5"/>
  <c r="A855" i="5"/>
  <c r="H854" i="5"/>
  <c r="D854" i="5"/>
  <c r="B854" i="5"/>
  <c r="A854" i="5"/>
  <c r="H853" i="5"/>
  <c r="D853" i="5"/>
  <c r="B853" i="5"/>
  <c r="A853" i="5"/>
  <c r="H852" i="5"/>
  <c r="D852" i="5"/>
  <c r="B852" i="5"/>
  <c r="A852" i="5"/>
  <c r="H851" i="5"/>
  <c r="D851" i="5"/>
  <c r="B851" i="5"/>
  <c r="A851" i="5"/>
  <c r="H850" i="5"/>
  <c r="D850" i="5"/>
  <c r="B850" i="5"/>
  <c r="A850" i="5"/>
  <c r="H849" i="5"/>
  <c r="D849" i="5"/>
  <c r="B849" i="5"/>
  <c r="A849" i="5"/>
  <c r="H848" i="5"/>
  <c r="D848" i="5"/>
  <c r="B848" i="5"/>
  <c r="A848" i="5"/>
  <c r="H847" i="5"/>
  <c r="D847" i="5"/>
  <c r="B847" i="5"/>
  <c r="A847" i="5"/>
  <c r="H846" i="5"/>
  <c r="D846" i="5"/>
  <c r="B846" i="5"/>
  <c r="A846" i="5"/>
  <c r="H845" i="5"/>
  <c r="D845" i="5"/>
  <c r="B845" i="5"/>
  <c r="A845" i="5"/>
  <c r="H844" i="5"/>
  <c r="D844" i="5"/>
  <c r="B844" i="5"/>
  <c r="A844" i="5"/>
  <c r="H843" i="5"/>
  <c r="D843" i="5"/>
  <c r="B843" i="5"/>
  <c r="A843" i="5"/>
  <c r="H842" i="5"/>
  <c r="D842" i="5"/>
  <c r="B842" i="5"/>
  <c r="A842" i="5"/>
  <c r="H841" i="5"/>
  <c r="D841" i="5"/>
  <c r="B841" i="5"/>
  <c r="A841" i="5"/>
  <c r="H840" i="5"/>
  <c r="D840" i="5"/>
  <c r="B840" i="5"/>
  <c r="A840" i="5"/>
  <c r="H839" i="5"/>
  <c r="D839" i="5"/>
  <c r="B839" i="5"/>
  <c r="A839" i="5"/>
  <c r="H838" i="5"/>
  <c r="D838" i="5"/>
  <c r="B838" i="5"/>
  <c r="A838" i="5"/>
  <c r="H837" i="5"/>
  <c r="D837" i="5"/>
  <c r="B837" i="5"/>
  <c r="A837" i="5"/>
  <c r="H836" i="5"/>
  <c r="D836" i="5"/>
  <c r="B836" i="5"/>
  <c r="A836" i="5"/>
  <c r="H835" i="5"/>
  <c r="D835" i="5"/>
  <c r="B835" i="5"/>
  <c r="A835" i="5"/>
  <c r="H834" i="5"/>
  <c r="D834" i="5"/>
  <c r="B834" i="5"/>
  <c r="A834" i="5"/>
  <c r="H833" i="5"/>
  <c r="D833" i="5"/>
  <c r="B833" i="5"/>
  <c r="A833" i="5"/>
  <c r="H832" i="5"/>
  <c r="D832" i="5"/>
  <c r="B832" i="5"/>
  <c r="A832" i="5"/>
  <c r="H831" i="5"/>
  <c r="D831" i="5"/>
  <c r="B831" i="5"/>
  <c r="A831" i="5"/>
  <c r="H830" i="5"/>
  <c r="D830" i="5"/>
  <c r="B830" i="5"/>
  <c r="A830" i="5"/>
  <c r="H829" i="5"/>
  <c r="D829" i="5"/>
  <c r="B829" i="5"/>
  <c r="A829" i="5"/>
  <c r="H828" i="5"/>
  <c r="D828" i="5"/>
  <c r="B828" i="5"/>
  <c r="A828" i="5"/>
  <c r="H827" i="5"/>
  <c r="D827" i="5"/>
  <c r="B827" i="5"/>
  <c r="A827" i="5"/>
  <c r="H826" i="5"/>
  <c r="D826" i="5"/>
  <c r="B826" i="5"/>
  <c r="A826" i="5"/>
  <c r="H825" i="5"/>
  <c r="D825" i="5"/>
  <c r="B825" i="5"/>
  <c r="A825" i="5"/>
  <c r="H824" i="5"/>
  <c r="D824" i="5"/>
  <c r="B824" i="5"/>
  <c r="A824" i="5"/>
  <c r="H823" i="5"/>
  <c r="D823" i="5"/>
  <c r="B823" i="5"/>
  <c r="A823" i="5"/>
  <c r="H822" i="5"/>
  <c r="D822" i="5"/>
  <c r="B822" i="5"/>
  <c r="A822" i="5"/>
  <c r="H821" i="5"/>
  <c r="D821" i="5"/>
  <c r="B821" i="5"/>
  <c r="A821" i="5"/>
  <c r="H820" i="5"/>
  <c r="D820" i="5"/>
  <c r="B820" i="5"/>
  <c r="A820" i="5"/>
  <c r="H819" i="5"/>
  <c r="D819" i="5"/>
  <c r="B819" i="5"/>
  <c r="A819" i="5"/>
  <c r="H818" i="5"/>
  <c r="D818" i="5"/>
  <c r="B818" i="5"/>
  <c r="A818" i="5"/>
  <c r="H817" i="5"/>
  <c r="D817" i="5"/>
  <c r="B817" i="5"/>
  <c r="A817" i="5"/>
  <c r="H816" i="5"/>
  <c r="D816" i="5"/>
  <c r="B816" i="5"/>
  <c r="A816" i="5"/>
  <c r="H815" i="5"/>
  <c r="D815" i="5"/>
  <c r="B815" i="5"/>
  <c r="A815" i="5"/>
  <c r="H814" i="5"/>
  <c r="D814" i="5"/>
  <c r="B814" i="5"/>
  <c r="A814" i="5"/>
  <c r="R1352" i="1"/>
  <c r="R1353" i="1"/>
  <c r="R1341" i="1"/>
  <c r="R1344" i="1"/>
  <c r="R1345" i="1"/>
  <c r="R1347" i="1"/>
  <c r="R1348" i="1"/>
  <c r="R1349" i="1"/>
  <c r="K1350" i="1"/>
  <c r="R1350" i="1"/>
  <c r="R1351" i="1"/>
  <c r="J1307" i="1"/>
  <c r="R1307" i="1"/>
  <c r="K1327" i="1"/>
  <c r="R1327" i="1"/>
  <c r="R1329" i="1"/>
  <c r="R1331" i="1"/>
  <c r="R1336" i="1"/>
  <c r="K1340" i="1"/>
  <c r="R1340" i="1"/>
  <c r="K1343" i="1"/>
  <c r="R1343" i="1"/>
  <c r="J1312" i="1"/>
  <c r="R1312" i="1"/>
  <c r="J1313" i="1"/>
  <c r="R1313" i="1"/>
  <c r="J1314" i="1"/>
  <c r="R1314" i="1"/>
  <c r="R1315" i="1"/>
  <c r="R1335" i="1"/>
  <c r="E513" i="1"/>
  <c r="F513" i="1" s="1"/>
  <c r="G513" i="1" s="1"/>
  <c r="J513" i="1" s="1"/>
  <c r="E921" i="1"/>
  <c r="F921" i="1" s="1"/>
  <c r="G921" i="1" s="1"/>
  <c r="J921" i="1" s="1"/>
  <c r="R513" i="1"/>
  <c r="R919" i="1"/>
  <c r="R921" i="1"/>
  <c r="J1288" i="1"/>
  <c r="R1288" i="1"/>
  <c r="R1289" i="1"/>
  <c r="R1290" i="1"/>
  <c r="R1308" i="1"/>
  <c r="R1309" i="1"/>
  <c r="R1310" i="1"/>
  <c r="J1326" i="1"/>
  <c r="R1326" i="1"/>
  <c r="J1330" i="1"/>
  <c r="R1330" i="1"/>
  <c r="J1332" i="1"/>
  <c r="R1332" i="1"/>
  <c r="R1333" i="1"/>
  <c r="J1338" i="1"/>
  <c r="R1338" i="1"/>
  <c r="R1339" i="1"/>
  <c r="R1279" i="1"/>
  <c r="R1292" i="1"/>
  <c r="F334" i="1"/>
  <c r="G334" i="1" s="1"/>
  <c r="O334" i="1" s="1"/>
  <c r="E335" i="1"/>
  <c r="F335" i="1" s="1"/>
  <c r="G335" i="1" s="1"/>
  <c r="N335" i="1" s="1"/>
  <c r="F336" i="1"/>
  <c r="G336" i="1" s="1"/>
  <c r="J336" i="1" s="1"/>
  <c r="E339" i="1"/>
  <c r="F339" i="1" s="1"/>
  <c r="G339" i="1" s="1"/>
  <c r="J339" i="1" s="1"/>
  <c r="F340" i="1"/>
  <c r="G340" i="1" s="1"/>
  <c r="J340" i="1" s="1"/>
  <c r="F343" i="1"/>
  <c r="F347" i="1"/>
  <c r="G347" i="1" s="1"/>
  <c r="J347" i="1" s="1"/>
  <c r="E351" i="1"/>
  <c r="F351" i="1" s="1"/>
  <c r="G351" i="1" s="1"/>
  <c r="N351" i="1" s="1"/>
  <c r="F354" i="1"/>
  <c r="G354" i="1" s="1"/>
  <c r="J354" i="1" s="1"/>
  <c r="F355" i="1"/>
  <c r="G355" i="1" s="1"/>
  <c r="J355" i="1" s="1"/>
  <c r="F356" i="1"/>
  <c r="F361" i="1"/>
  <c r="E363" i="1"/>
  <c r="F363" i="1" s="1"/>
  <c r="G363" i="1" s="1"/>
  <c r="N363" i="1" s="1"/>
  <c r="E364" i="1"/>
  <c r="F364" i="1" s="1"/>
  <c r="G364" i="1" s="1"/>
  <c r="N364" i="1" s="1"/>
  <c r="E365" i="1"/>
  <c r="F365" i="1" s="1"/>
  <c r="G365" i="1" s="1"/>
  <c r="O365" i="1" s="1"/>
  <c r="F366" i="1"/>
  <c r="F368" i="1"/>
  <c r="G368" i="1" s="1"/>
  <c r="J368" i="1" s="1"/>
  <c r="F369" i="1"/>
  <c r="F370" i="1"/>
  <c r="F371" i="1"/>
  <c r="G371" i="1" s="1"/>
  <c r="J371" i="1" s="1"/>
  <c r="F372" i="1"/>
  <c r="G372" i="1" s="1"/>
  <c r="J372" i="1" s="1"/>
  <c r="F375" i="1"/>
  <c r="G375" i="1"/>
  <c r="J375" i="1" s="1"/>
  <c r="F376" i="1"/>
  <c r="G376" i="1" s="1"/>
  <c r="J376" i="1" s="1"/>
  <c r="E378" i="1"/>
  <c r="F378" i="1" s="1"/>
  <c r="G378" i="1" s="1"/>
  <c r="O378" i="1" s="1"/>
  <c r="F379" i="1"/>
  <c r="G379" i="1" s="1"/>
  <c r="O379" i="1" s="1"/>
  <c r="F381" i="1"/>
  <c r="F384" i="1"/>
  <c r="E386" i="1"/>
  <c r="F386" i="1" s="1"/>
  <c r="G386" i="1" s="1"/>
  <c r="J386" i="1" s="1"/>
  <c r="E389" i="1"/>
  <c r="F389" i="1" s="1"/>
  <c r="G389" i="1" s="1"/>
  <c r="N389" i="1" s="1"/>
  <c r="E390" i="1"/>
  <c r="F390" i="1" s="1"/>
  <c r="G390" i="1" s="1"/>
  <c r="O390" i="1" s="1"/>
  <c r="E391" i="1"/>
  <c r="F391" i="1" s="1"/>
  <c r="G391" i="1" s="1"/>
  <c r="N391" i="1" s="1"/>
  <c r="E392" i="1"/>
  <c r="F392" i="1" s="1"/>
  <c r="G392" i="1" s="1"/>
  <c r="O392" i="1" s="1"/>
  <c r="E393" i="1"/>
  <c r="F393" i="1" s="1"/>
  <c r="G393" i="1" s="1"/>
  <c r="N393" i="1" s="1"/>
  <c r="E394" i="1"/>
  <c r="F394" i="1" s="1"/>
  <c r="G394" i="1" s="1"/>
  <c r="O394" i="1" s="1"/>
  <c r="E395" i="1"/>
  <c r="F395" i="1" s="1"/>
  <c r="G395" i="1" s="1"/>
  <c r="N395" i="1" s="1"/>
  <c r="E396" i="1"/>
  <c r="F396" i="1" s="1"/>
  <c r="G396" i="1" s="1"/>
  <c r="O396" i="1" s="1"/>
  <c r="E397" i="1"/>
  <c r="F397" i="1" s="1"/>
  <c r="G397" i="1" s="1"/>
  <c r="N397" i="1" s="1"/>
  <c r="E398" i="1"/>
  <c r="F398" i="1" s="1"/>
  <c r="G398" i="1" s="1"/>
  <c r="O398" i="1" s="1"/>
  <c r="F399" i="1"/>
  <c r="G399" i="1" s="1"/>
  <c r="E400" i="1"/>
  <c r="F400" i="1" s="1"/>
  <c r="G400" i="1" s="1"/>
  <c r="J400" i="1" s="1"/>
  <c r="F401" i="1"/>
  <c r="E402" i="1"/>
  <c r="F402" i="1" s="1"/>
  <c r="G402" i="1" s="1"/>
  <c r="J402" i="1" s="1"/>
  <c r="F405" i="1"/>
  <c r="F407" i="1"/>
  <c r="G407" i="1" s="1"/>
  <c r="O407" i="1" s="1"/>
  <c r="F409" i="1"/>
  <c r="G409" i="1" s="1"/>
  <c r="J409" i="1" s="1"/>
  <c r="E411" i="1"/>
  <c r="F411" i="1" s="1"/>
  <c r="G411" i="1" s="1"/>
  <c r="N411" i="1" s="1"/>
  <c r="E412" i="1"/>
  <c r="F412" i="1" s="1"/>
  <c r="G412" i="1" s="1"/>
  <c r="N412" i="1" s="1"/>
  <c r="E414" i="1"/>
  <c r="F414" i="1" s="1"/>
  <c r="G414" i="1" s="1"/>
  <c r="O414" i="1" s="1"/>
  <c r="F415" i="1"/>
  <c r="F416" i="1"/>
  <c r="G416" i="1" s="1"/>
  <c r="O416" i="1" s="1"/>
  <c r="F417" i="1"/>
  <c r="F418" i="1"/>
  <c r="G418" i="1" s="1"/>
  <c r="E419" i="1"/>
  <c r="F419" i="1" s="1"/>
  <c r="G419" i="1" s="1"/>
  <c r="F421" i="1"/>
  <c r="G421" i="1" s="1"/>
  <c r="O421" i="1" s="1"/>
  <c r="F424" i="1"/>
  <c r="G424" i="1" s="1"/>
  <c r="O424" i="1" s="1"/>
  <c r="F427" i="1"/>
  <c r="F428" i="1"/>
  <c r="G428" i="1" s="1"/>
  <c r="J428" i="1" s="1"/>
  <c r="E429" i="1"/>
  <c r="F429" i="1" s="1"/>
  <c r="G429" i="1" s="1"/>
  <c r="N429" i="1" s="1"/>
  <c r="E430" i="1"/>
  <c r="F430" i="1" s="1"/>
  <c r="G430" i="1" s="1"/>
  <c r="O430" i="1" s="1"/>
  <c r="F435" i="1"/>
  <c r="G435" i="1" s="1"/>
  <c r="O435" i="1" s="1"/>
  <c r="F439" i="1"/>
  <c r="G439" i="1" s="1"/>
  <c r="N439" i="1" s="1"/>
  <c r="F440" i="1"/>
  <c r="G440" i="1"/>
  <c r="O440" i="1" s="1"/>
  <c r="F442" i="1"/>
  <c r="F446" i="1"/>
  <c r="G446" i="1" s="1"/>
  <c r="F448" i="1"/>
  <c r="G448" i="1" s="1"/>
  <c r="O448" i="1" s="1"/>
  <c r="F450" i="1"/>
  <c r="F455" i="1"/>
  <c r="G455" i="1" s="1"/>
  <c r="N455" i="1" s="1"/>
  <c r="F457" i="1"/>
  <c r="G457" i="1" s="1"/>
  <c r="O457" i="1" s="1"/>
  <c r="F458" i="1"/>
  <c r="G458" i="1" s="1"/>
  <c r="O458" i="1" s="1"/>
  <c r="F462" i="1"/>
  <c r="F464" i="1"/>
  <c r="F466" i="1"/>
  <c r="G466" i="1" s="1"/>
  <c r="F469" i="1"/>
  <c r="G469" i="1" s="1"/>
  <c r="N469" i="1" s="1"/>
  <c r="F470" i="1"/>
  <c r="G470" i="1" s="1"/>
  <c r="N470" i="1" s="1"/>
  <c r="F472" i="1"/>
  <c r="G472" i="1" s="1"/>
  <c r="N472" i="1" s="1"/>
  <c r="E473" i="1"/>
  <c r="F473" i="1" s="1"/>
  <c r="G473" i="1" s="1"/>
  <c r="O473" i="1" s="1"/>
  <c r="E475" i="1"/>
  <c r="F475" i="1"/>
  <c r="G475" i="1" s="1"/>
  <c r="O475" i="1" s="1"/>
  <c r="F476" i="1"/>
  <c r="G476" i="1" s="1"/>
  <c r="O476" i="1" s="1"/>
  <c r="F478" i="1"/>
  <c r="E479" i="1"/>
  <c r="F479" i="1" s="1"/>
  <c r="G479" i="1" s="1"/>
  <c r="O479" i="1" s="1"/>
  <c r="F482" i="1"/>
  <c r="G482" i="1" s="1"/>
  <c r="O482" i="1" s="1"/>
  <c r="F483" i="1"/>
  <c r="F488" i="1"/>
  <c r="E489" i="1"/>
  <c r="F489" i="1" s="1"/>
  <c r="G489" i="1" s="1"/>
  <c r="O489" i="1" s="1"/>
  <c r="F490" i="1"/>
  <c r="G490" i="1" s="1"/>
  <c r="N490" i="1" s="1"/>
  <c r="F493" i="1"/>
  <c r="G493" i="1" s="1"/>
  <c r="F494" i="1"/>
  <c r="G494" i="1" s="1"/>
  <c r="O494" i="1" s="1"/>
  <c r="E496" i="1"/>
  <c r="F496" i="1" s="1"/>
  <c r="G496" i="1" s="1"/>
  <c r="N496" i="1" s="1"/>
  <c r="F498" i="1"/>
  <c r="G498" i="1" s="1"/>
  <c r="O498" i="1" s="1"/>
  <c r="F499" i="1"/>
  <c r="E502" i="1"/>
  <c r="F502" i="1" s="1"/>
  <c r="G502" i="1" s="1"/>
  <c r="J502" i="1" s="1"/>
  <c r="F503" i="1"/>
  <c r="G503" i="1" s="1"/>
  <c r="N503" i="1" s="1"/>
  <c r="F504" i="1"/>
  <c r="G504" i="1" s="1"/>
  <c r="F506" i="1"/>
  <c r="G506" i="1" s="1"/>
  <c r="E507" i="1"/>
  <c r="F507" i="1" s="1"/>
  <c r="G507" i="1" s="1"/>
  <c r="O507" i="1" s="1"/>
  <c r="E508" i="1"/>
  <c r="F508" i="1" s="1"/>
  <c r="G508" i="1" s="1"/>
  <c r="O508" i="1" s="1"/>
  <c r="F509" i="1"/>
  <c r="G509" i="1" s="1"/>
  <c r="O509" i="1" s="1"/>
  <c r="F510" i="1"/>
  <c r="F511" i="1"/>
  <c r="G511" i="1" s="1"/>
  <c r="N511" i="1" s="1"/>
  <c r="E512" i="1"/>
  <c r="F512" i="1" s="1"/>
  <c r="G512" i="1" s="1"/>
  <c r="O512" i="1" s="1"/>
  <c r="F514" i="1"/>
  <c r="G514" i="1" s="1"/>
  <c r="J514" i="1" s="1"/>
  <c r="F515" i="1"/>
  <c r="G515" i="1" s="1"/>
  <c r="N515" i="1" s="1"/>
  <c r="E516" i="1"/>
  <c r="F516" i="1" s="1"/>
  <c r="G516" i="1" s="1"/>
  <c r="O516" i="1" s="1"/>
  <c r="F517" i="1"/>
  <c r="E518" i="1"/>
  <c r="F518" i="1" s="1"/>
  <c r="G518" i="1" s="1"/>
  <c r="J518" i="1" s="1"/>
  <c r="E520" i="1"/>
  <c r="F520" i="1" s="1"/>
  <c r="G520" i="1" s="1"/>
  <c r="O520" i="1" s="1"/>
  <c r="F521" i="1"/>
  <c r="E522" i="1"/>
  <c r="F522" i="1" s="1"/>
  <c r="G522" i="1" s="1"/>
  <c r="F523" i="1"/>
  <c r="G523" i="1" s="1"/>
  <c r="N523" i="1" s="1"/>
  <c r="E524" i="1"/>
  <c r="F524" i="1" s="1"/>
  <c r="G524" i="1" s="1"/>
  <c r="O524" i="1" s="1"/>
  <c r="F525" i="1"/>
  <c r="E526" i="1"/>
  <c r="F526" i="1" s="1"/>
  <c r="G526" i="1" s="1"/>
  <c r="O526" i="1" s="1"/>
  <c r="F527" i="1"/>
  <c r="G527" i="1" s="1"/>
  <c r="N527" i="1" s="1"/>
  <c r="E528" i="1"/>
  <c r="F528" i="1" s="1"/>
  <c r="G528" i="1" s="1"/>
  <c r="O528" i="1" s="1"/>
  <c r="F529" i="1"/>
  <c r="G529" i="1" s="1"/>
  <c r="N529" i="1" s="1"/>
  <c r="E530" i="1"/>
  <c r="F530" i="1"/>
  <c r="G530" i="1" s="1"/>
  <c r="O530" i="1" s="1"/>
  <c r="F531" i="1"/>
  <c r="G531" i="1" s="1"/>
  <c r="N531" i="1" s="1"/>
  <c r="E532" i="1"/>
  <c r="F532" i="1" s="1"/>
  <c r="G532" i="1" s="1"/>
  <c r="O532" i="1" s="1"/>
  <c r="F533" i="1"/>
  <c r="G533" i="1" s="1"/>
  <c r="N533" i="1" s="1"/>
  <c r="E534" i="1"/>
  <c r="F534" i="1" s="1"/>
  <c r="G534" i="1" s="1"/>
  <c r="O534" i="1" s="1"/>
  <c r="F535" i="1"/>
  <c r="G535" i="1" s="1"/>
  <c r="N535" i="1" s="1"/>
  <c r="F536" i="1"/>
  <c r="E538" i="1"/>
  <c r="F538" i="1" s="1"/>
  <c r="G538" i="1" s="1"/>
  <c r="J538" i="1" s="1"/>
  <c r="E539" i="1"/>
  <c r="F539" i="1" s="1"/>
  <c r="G539" i="1" s="1"/>
  <c r="J539" i="1" s="1"/>
  <c r="F540" i="1"/>
  <c r="G540" i="1" s="1"/>
  <c r="N540" i="1" s="1"/>
  <c r="F541" i="1"/>
  <c r="F543" i="1"/>
  <c r="G543" i="1" s="1"/>
  <c r="N543" i="1" s="1"/>
  <c r="F545" i="1"/>
  <c r="G545" i="1" s="1"/>
  <c r="N545" i="1" s="1"/>
  <c r="F547" i="1"/>
  <c r="F550" i="1"/>
  <c r="F551" i="1"/>
  <c r="G551" i="1" s="1"/>
  <c r="O551" i="1" s="1"/>
  <c r="F552" i="1"/>
  <c r="F556" i="1"/>
  <c r="G556" i="1" s="1"/>
  <c r="N556" i="1" s="1"/>
  <c r="F558" i="1"/>
  <c r="F560" i="1"/>
  <c r="G560" i="1" s="1"/>
  <c r="N560" i="1" s="1"/>
  <c r="F563" i="1"/>
  <c r="F565" i="1"/>
  <c r="F567" i="1"/>
  <c r="G567" i="1" s="1"/>
  <c r="F568" i="1"/>
  <c r="F569" i="1"/>
  <c r="G569" i="1" s="1"/>
  <c r="N569" i="1" s="1"/>
  <c r="F570" i="1"/>
  <c r="F573" i="1"/>
  <c r="G573" i="1" s="1"/>
  <c r="N573" i="1" s="1"/>
  <c r="F574" i="1"/>
  <c r="G574" i="1" s="1"/>
  <c r="N574" i="1" s="1"/>
  <c r="F576" i="1"/>
  <c r="G576" i="1" s="1"/>
  <c r="N576" i="1" s="1"/>
  <c r="F577" i="1"/>
  <c r="E588" i="1"/>
  <c r="F588" i="1" s="1"/>
  <c r="G588" i="1" s="1"/>
  <c r="J588" i="1" s="1"/>
  <c r="E589" i="1"/>
  <c r="F589" i="1" s="1"/>
  <c r="G589" i="1" s="1"/>
  <c r="J589" i="1" s="1"/>
  <c r="E590" i="1"/>
  <c r="F590" i="1" s="1"/>
  <c r="G590" i="1" s="1"/>
  <c r="J590" i="1" s="1"/>
  <c r="F592" i="1"/>
  <c r="G592" i="1" s="1"/>
  <c r="N592" i="1" s="1"/>
  <c r="F594" i="1"/>
  <c r="F596" i="1"/>
  <c r="G596" i="1" s="1"/>
  <c r="N596" i="1" s="1"/>
  <c r="F597" i="1"/>
  <c r="G597" i="1" s="1"/>
  <c r="F598" i="1"/>
  <c r="G598" i="1" s="1"/>
  <c r="N598" i="1" s="1"/>
  <c r="F602" i="1"/>
  <c r="G602" i="1" s="1"/>
  <c r="O602" i="1" s="1"/>
  <c r="F604" i="1"/>
  <c r="G604" i="1" s="1"/>
  <c r="N604" i="1" s="1"/>
  <c r="F605" i="1"/>
  <c r="G605" i="1" s="1"/>
  <c r="N605" i="1" s="1"/>
  <c r="F607" i="1"/>
  <c r="F609" i="1"/>
  <c r="G609" i="1" s="1"/>
  <c r="F610" i="1"/>
  <c r="F611" i="1"/>
  <c r="G611" i="1" s="1"/>
  <c r="N611" i="1" s="1"/>
  <c r="F619" i="1"/>
  <c r="G619" i="1" s="1"/>
  <c r="O619" i="1" s="1"/>
  <c r="F620" i="1"/>
  <c r="G620" i="1" s="1"/>
  <c r="O620" i="1" s="1"/>
  <c r="F622" i="1"/>
  <c r="G622" i="1" s="1"/>
  <c r="F623" i="1"/>
  <c r="G623" i="1" s="1"/>
  <c r="N623" i="1" s="1"/>
  <c r="F624" i="1"/>
  <c r="E625" i="1"/>
  <c r="F625" i="1" s="1"/>
  <c r="G625" i="1" s="1"/>
  <c r="N625" i="1" s="1"/>
  <c r="F626" i="1"/>
  <c r="G626" i="1" s="1"/>
  <c r="O626" i="1" s="1"/>
  <c r="F628" i="1"/>
  <c r="F631" i="1"/>
  <c r="G631" i="1" s="1"/>
  <c r="O631" i="1" s="1"/>
  <c r="F632" i="1"/>
  <c r="G632" i="1" s="1"/>
  <c r="O632" i="1" s="1"/>
  <c r="F635" i="1"/>
  <c r="G635" i="1" s="1"/>
  <c r="O635" i="1" s="1"/>
  <c r="F636" i="1"/>
  <c r="F638" i="1"/>
  <c r="G638" i="1" s="1"/>
  <c r="N638" i="1" s="1"/>
  <c r="E639" i="1"/>
  <c r="F639" i="1" s="1"/>
  <c r="G639" i="1" s="1"/>
  <c r="N639" i="1" s="1"/>
  <c r="F640" i="1"/>
  <c r="G640" i="1" s="1"/>
  <c r="N640" i="1" s="1"/>
  <c r="F641" i="1"/>
  <c r="G641" i="1"/>
  <c r="O641" i="1" s="1"/>
  <c r="F642" i="1"/>
  <c r="F646" i="1"/>
  <c r="F649" i="1"/>
  <c r="G649" i="1" s="1"/>
  <c r="O649" i="1" s="1"/>
  <c r="F652" i="1"/>
  <c r="G652" i="1" s="1"/>
  <c r="O652" i="1" s="1"/>
  <c r="F653" i="1"/>
  <c r="G653" i="1" s="1"/>
  <c r="N653" i="1" s="1"/>
  <c r="F655" i="1"/>
  <c r="G655" i="1" s="1"/>
  <c r="O655" i="1" s="1"/>
  <c r="F658" i="1"/>
  <c r="F659" i="1"/>
  <c r="F662" i="1"/>
  <c r="G662" i="1" s="1"/>
  <c r="N662" i="1" s="1"/>
  <c r="F663" i="1"/>
  <c r="G663" i="1" s="1"/>
  <c r="N663" i="1" s="1"/>
  <c r="F666" i="1"/>
  <c r="G666" i="1" s="1"/>
  <c r="K666" i="1" s="1"/>
  <c r="F669" i="1"/>
  <c r="G669" i="1" s="1"/>
  <c r="K669" i="1" s="1"/>
  <c r="F670" i="1"/>
  <c r="G670" i="1" s="1"/>
  <c r="J670" i="1" s="1"/>
  <c r="E671" i="1"/>
  <c r="F671" i="1" s="1"/>
  <c r="G671" i="1" s="1"/>
  <c r="J671" i="1" s="1"/>
  <c r="F672" i="1"/>
  <c r="G672" i="1" s="1"/>
  <c r="N672" i="1" s="1"/>
  <c r="F673" i="1"/>
  <c r="F675" i="1"/>
  <c r="G675" i="1" s="1"/>
  <c r="K675" i="1" s="1"/>
  <c r="F676" i="1"/>
  <c r="F678" i="1"/>
  <c r="F680" i="1"/>
  <c r="G680" i="1" s="1"/>
  <c r="N680" i="1" s="1"/>
  <c r="F681" i="1"/>
  <c r="G681" i="1" s="1"/>
  <c r="K681" i="1" s="1"/>
  <c r="F683" i="1"/>
  <c r="G683" i="1" s="1"/>
  <c r="N683" i="1" s="1"/>
  <c r="E686" i="1"/>
  <c r="F686" i="1" s="1"/>
  <c r="G686" i="1" s="1"/>
  <c r="J686" i="1" s="1"/>
  <c r="F688" i="1"/>
  <c r="G688" i="1" s="1"/>
  <c r="K688" i="1" s="1"/>
  <c r="F692" i="1"/>
  <c r="F693" i="1"/>
  <c r="F698" i="1"/>
  <c r="G698" i="1" s="1"/>
  <c r="O698" i="1" s="1"/>
  <c r="F700" i="1"/>
  <c r="F701" i="1"/>
  <c r="G701" i="1" s="1"/>
  <c r="O701" i="1" s="1"/>
  <c r="F703" i="1"/>
  <c r="G703" i="1" s="1"/>
  <c r="N703" i="1" s="1"/>
  <c r="E704" i="1"/>
  <c r="F704" i="1" s="1"/>
  <c r="G704" i="1" s="1"/>
  <c r="O704" i="1" s="1"/>
  <c r="F706" i="1"/>
  <c r="F708" i="1"/>
  <c r="G708" i="1" s="1"/>
  <c r="K708" i="1" s="1"/>
  <c r="F709" i="1"/>
  <c r="G709" i="1" s="1"/>
  <c r="K709" i="1" s="1"/>
  <c r="E711" i="1"/>
  <c r="F711" i="1" s="1"/>
  <c r="G711" i="1" s="1"/>
  <c r="J711" i="1" s="1"/>
  <c r="F712" i="1"/>
  <c r="E713" i="1"/>
  <c r="F713" i="1" s="1"/>
  <c r="G713" i="1" s="1"/>
  <c r="J713" i="1" s="1"/>
  <c r="F714" i="1"/>
  <c r="G714" i="1" s="1"/>
  <c r="K714" i="1" s="1"/>
  <c r="F715" i="1"/>
  <c r="G715" i="1" s="1"/>
  <c r="K715" i="1" s="1"/>
  <c r="F717" i="1"/>
  <c r="F719" i="1"/>
  <c r="G719" i="1" s="1"/>
  <c r="O719" i="1" s="1"/>
  <c r="F720" i="1"/>
  <c r="G720" i="1" s="1"/>
  <c r="N720" i="1" s="1"/>
  <c r="F724" i="1"/>
  <c r="F726" i="1"/>
  <c r="F729" i="1"/>
  <c r="F730" i="1"/>
  <c r="G730" i="1" s="1"/>
  <c r="N730" i="1" s="1"/>
  <c r="F731" i="1"/>
  <c r="G731" i="1" s="1"/>
  <c r="K731" i="1" s="1"/>
  <c r="F737" i="1"/>
  <c r="G737" i="1" s="1"/>
  <c r="N737" i="1" s="1"/>
  <c r="F739" i="1"/>
  <c r="G739" i="1" s="1"/>
  <c r="O739" i="1"/>
  <c r="E741" i="1"/>
  <c r="F741" i="1" s="1"/>
  <c r="G741" i="1" s="1"/>
  <c r="O741" i="1" s="1"/>
  <c r="F743" i="1"/>
  <c r="G743" i="1" s="1"/>
  <c r="K743" i="1" s="1"/>
  <c r="F744" i="1"/>
  <c r="G744" i="1" s="1"/>
  <c r="N744" i="1" s="1"/>
  <c r="F745" i="1"/>
  <c r="G745" i="1" s="1"/>
  <c r="N745" i="1" s="1"/>
  <c r="F747" i="1"/>
  <c r="G747" i="1" s="1"/>
  <c r="F749" i="1"/>
  <c r="F751" i="1"/>
  <c r="G751" i="1" s="1"/>
  <c r="K751" i="1" s="1"/>
  <c r="F752" i="1"/>
  <c r="G752" i="1" s="1"/>
  <c r="F753" i="1"/>
  <c r="G753" i="1" s="1"/>
  <c r="N753" i="1" s="1"/>
  <c r="F755" i="1"/>
  <c r="G755" i="1" s="1"/>
  <c r="K755" i="1" s="1"/>
  <c r="E757" i="1"/>
  <c r="F757" i="1" s="1"/>
  <c r="G757" i="1" s="1"/>
  <c r="O757" i="1" s="1"/>
  <c r="F758" i="1"/>
  <c r="G758" i="1" s="1"/>
  <c r="F760" i="1"/>
  <c r="G760" i="1" s="1"/>
  <c r="O760" i="1" s="1"/>
  <c r="F761" i="1"/>
  <c r="F764" i="1"/>
  <c r="G764" i="1" s="1"/>
  <c r="O764" i="1" s="1"/>
  <c r="F765" i="1"/>
  <c r="F767" i="1"/>
  <c r="G767" i="1" s="1"/>
  <c r="N767" i="1" s="1"/>
  <c r="F770" i="1"/>
  <c r="F771" i="1"/>
  <c r="G771" i="1" s="1"/>
  <c r="N771" i="1" s="1"/>
  <c r="F774" i="1"/>
  <c r="G774" i="1" s="1"/>
  <c r="K774" i="1" s="1"/>
  <c r="F775" i="1"/>
  <c r="F776" i="1"/>
  <c r="G776" i="1" s="1"/>
  <c r="N776" i="1" s="1"/>
  <c r="F777" i="1"/>
  <c r="G777" i="1" s="1"/>
  <c r="K777" i="1" s="1"/>
  <c r="F780" i="1"/>
  <c r="G780" i="1" s="1"/>
  <c r="N780" i="1" s="1"/>
  <c r="F781" i="1"/>
  <c r="G781" i="1" s="1"/>
  <c r="N781" i="1" s="1"/>
  <c r="F782" i="1"/>
  <c r="G782" i="1" s="1"/>
  <c r="N782" i="1" s="1"/>
  <c r="F783" i="1"/>
  <c r="F784" i="1"/>
  <c r="G784" i="1" s="1"/>
  <c r="N784" i="1" s="1"/>
  <c r="F786" i="1"/>
  <c r="G786" i="1" s="1"/>
  <c r="N786" i="1" s="1"/>
  <c r="F788" i="1"/>
  <c r="G788" i="1" s="1"/>
  <c r="N788" i="1" s="1"/>
  <c r="E789" i="1"/>
  <c r="F789" i="1" s="1"/>
  <c r="G789" i="1" s="1"/>
  <c r="N789" i="1" s="1"/>
  <c r="F790" i="1"/>
  <c r="G790" i="1" s="1"/>
  <c r="N790" i="1" s="1"/>
  <c r="F791" i="1"/>
  <c r="G791" i="1" s="1"/>
  <c r="N791" i="1" s="1"/>
  <c r="F792" i="1"/>
  <c r="G792" i="1" s="1"/>
  <c r="N792" i="1" s="1"/>
  <c r="F794" i="1"/>
  <c r="G794" i="1" s="1"/>
  <c r="N794" i="1" s="1"/>
  <c r="E795" i="1"/>
  <c r="F795" i="1" s="1"/>
  <c r="U795" i="1" s="1"/>
  <c r="F796" i="1"/>
  <c r="G796" i="1" s="1"/>
  <c r="F798" i="1"/>
  <c r="F799" i="1"/>
  <c r="F804" i="1"/>
  <c r="G804" i="1" s="1"/>
  <c r="N804" i="1" s="1"/>
  <c r="F806" i="1"/>
  <c r="G806" i="1" s="1"/>
  <c r="N806" i="1" s="1"/>
  <c r="F808" i="1"/>
  <c r="G808" i="1" s="1"/>
  <c r="N808" i="1" s="1"/>
  <c r="F809" i="1"/>
  <c r="F810" i="1"/>
  <c r="G810" i="1" s="1"/>
  <c r="O810" i="1" s="1"/>
  <c r="F815" i="1"/>
  <c r="G815" i="1" s="1"/>
  <c r="N815" i="1" s="1"/>
  <c r="F817" i="1"/>
  <c r="G817" i="1" s="1"/>
  <c r="N817" i="1" s="1"/>
  <c r="F818" i="1"/>
  <c r="G818" i="1" s="1"/>
  <c r="N818" i="1" s="1"/>
  <c r="F822" i="1"/>
  <c r="G822" i="1" s="1"/>
  <c r="K822" i="1" s="1"/>
  <c r="F823" i="1"/>
  <c r="G823" i="1" s="1"/>
  <c r="N823" i="1" s="1"/>
  <c r="F824" i="1"/>
  <c r="G824" i="1" s="1"/>
  <c r="N824" i="1" s="1"/>
  <c r="F825" i="1"/>
  <c r="G825" i="1" s="1"/>
  <c r="N825" i="1" s="1"/>
  <c r="F827" i="1"/>
  <c r="G827" i="1" s="1"/>
  <c r="N827" i="1" s="1"/>
  <c r="F830" i="1"/>
  <c r="G830" i="1" s="1"/>
  <c r="N830" i="1" s="1"/>
  <c r="F832" i="1"/>
  <c r="F833" i="1"/>
  <c r="G833" i="1" s="1"/>
  <c r="N833" i="1" s="1"/>
  <c r="F835" i="1"/>
  <c r="E836" i="1"/>
  <c r="F836" i="1" s="1"/>
  <c r="G836" i="1" s="1"/>
  <c r="O836" i="1" s="1"/>
  <c r="F838" i="1"/>
  <c r="G838" i="1" s="1"/>
  <c r="K838" i="1" s="1"/>
  <c r="F840" i="1"/>
  <c r="G840" i="1" s="1"/>
  <c r="K840" i="1" s="1"/>
  <c r="F841" i="1"/>
  <c r="G841" i="1" s="1"/>
  <c r="N841" i="1" s="1"/>
  <c r="F842" i="1"/>
  <c r="G842" i="1" s="1"/>
  <c r="N842" i="1" s="1"/>
  <c r="F843" i="1"/>
  <c r="G843" i="1" s="1"/>
  <c r="N843" i="1" s="1"/>
  <c r="F846" i="1"/>
  <c r="F848" i="1"/>
  <c r="G848" i="1" s="1"/>
  <c r="N848" i="1" s="1"/>
  <c r="F849" i="1"/>
  <c r="G849" i="1" s="1"/>
  <c r="N849" i="1" s="1"/>
  <c r="F853" i="1"/>
  <c r="G853" i="1" s="1"/>
  <c r="F855" i="1"/>
  <c r="G855" i="1" s="1"/>
  <c r="N855" i="1" s="1"/>
  <c r="F856" i="1"/>
  <c r="F858" i="1"/>
  <c r="G858" i="1" s="1"/>
  <c r="N858" i="1" s="1"/>
  <c r="F859" i="1"/>
  <c r="G859" i="1" s="1"/>
  <c r="N859" i="1" s="1"/>
  <c r="F860" i="1"/>
  <c r="G860" i="1" s="1"/>
  <c r="K860" i="1" s="1"/>
  <c r="F861" i="1"/>
  <c r="G861" i="1" s="1"/>
  <c r="K861" i="1" s="1"/>
  <c r="F863" i="1"/>
  <c r="F864" i="1"/>
  <c r="G864" i="1" s="1"/>
  <c r="K864" i="1" s="1"/>
  <c r="F865" i="1"/>
  <c r="G865" i="1" s="1"/>
  <c r="K865" i="1" s="1"/>
  <c r="F866" i="1"/>
  <c r="G866" i="1" s="1"/>
  <c r="F868" i="1"/>
  <c r="G868" i="1" s="1"/>
  <c r="N868" i="1" s="1"/>
  <c r="F870" i="1"/>
  <c r="G870" i="1" s="1"/>
  <c r="N870" i="1" s="1"/>
  <c r="F873" i="1"/>
  <c r="G873" i="1" s="1"/>
  <c r="K873" i="1" s="1"/>
  <c r="F874" i="1"/>
  <c r="G874" i="1" s="1"/>
  <c r="N874" i="1" s="1"/>
  <c r="F875" i="1"/>
  <c r="G875" i="1" s="1"/>
  <c r="N875" i="1" s="1"/>
  <c r="F877" i="1"/>
  <c r="G877" i="1" s="1"/>
  <c r="F878" i="1"/>
  <c r="G878" i="1" s="1"/>
  <c r="N878" i="1" s="1"/>
  <c r="F882" i="1"/>
  <c r="G882" i="1" s="1"/>
  <c r="N882" i="1" s="1"/>
  <c r="F883" i="1"/>
  <c r="F884" i="1"/>
  <c r="G884" i="1" s="1"/>
  <c r="O884" i="1" s="1"/>
  <c r="F885" i="1"/>
  <c r="G885" i="1" s="1"/>
  <c r="N885" i="1" s="1"/>
  <c r="F888" i="1"/>
  <c r="G888" i="1" s="1"/>
  <c r="K888" i="1" s="1"/>
  <c r="F889" i="1"/>
  <c r="G889" i="1" s="1"/>
  <c r="N889" i="1" s="1"/>
  <c r="F890" i="1"/>
  <c r="G890" i="1" s="1"/>
  <c r="K890" i="1" s="1"/>
  <c r="F891" i="1"/>
  <c r="F892" i="1"/>
  <c r="G892" i="1" s="1"/>
  <c r="K892" i="1" s="1"/>
  <c r="F893" i="1"/>
  <c r="G893" i="1" s="1"/>
  <c r="K893" i="1" s="1"/>
  <c r="F897" i="1"/>
  <c r="G897" i="1" s="1"/>
  <c r="N897" i="1" s="1"/>
  <c r="F898" i="1"/>
  <c r="F899" i="1"/>
  <c r="G899" i="1" s="1"/>
  <c r="O899" i="1" s="1"/>
  <c r="F900" i="1"/>
  <c r="G900" i="1" s="1"/>
  <c r="N900" i="1" s="1"/>
  <c r="F901" i="1"/>
  <c r="G901" i="1" s="1"/>
  <c r="K901" i="1" s="1"/>
  <c r="F905" i="1"/>
  <c r="G905" i="1" s="1"/>
  <c r="K905" i="1" s="1"/>
  <c r="F906" i="1"/>
  <c r="F907" i="1"/>
  <c r="G907" i="1" s="1"/>
  <c r="N907" i="1" s="1"/>
  <c r="F908" i="1"/>
  <c r="G908" i="1" s="1"/>
  <c r="K908" i="1" s="1"/>
  <c r="F909" i="1"/>
  <c r="G909" i="1" s="1"/>
  <c r="O909" i="1" s="1"/>
  <c r="F915" i="1"/>
  <c r="F917" i="1"/>
  <c r="G917" i="1" s="1"/>
  <c r="K917" i="1" s="1"/>
  <c r="F918" i="1"/>
  <c r="G918" i="1"/>
  <c r="K918" i="1" s="1"/>
  <c r="F929" i="1"/>
  <c r="G929" i="1" s="1"/>
  <c r="N929" i="1" s="1"/>
  <c r="F931" i="1"/>
  <c r="G931" i="1" s="1"/>
  <c r="K931" i="1" s="1"/>
  <c r="F933" i="1"/>
  <c r="F935" i="1"/>
  <c r="G935" i="1" s="1"/>
  <c r="N935" i="1" s="1"/>
  <c r="F937" i="1"/>
  <c r="G937" i="1" s="1"/>
  <c r="N937" i="1" s="1"/>
  <c r="F941" i="1"/>
  <c r="G941" i="1" s="1"/>
  <c r="N941" i="1" s="1"/>
  <c r="F943" i="1"/>
  <c r="F945" i="1"/>
  <c r="G945" i="1" s="1"/>
  <c r="K945" i="1" s="1"/>
  <c r="F946" i="1"/>
  <c r="G946" i="1" s="1"/>
  <c r="K946" i="1" s="1"/>
  <c r="F949" i="1"/>
  <c r="F951" i="1"/>
  <c r="G951" i="1" s="1"/>
  <c r="N951" i="1" s="1"/>
  <c r="F953" i="1"/>
  <c r="G953" i="1" s="1"/>
  <c r="N953" i="1" s="1"/>
  <c r="F957" i="1"/>
  <c r="G957" i="1" s="1"/>
  <c r="N957" i="1" s="1"/>
  <c r="F959" i="1"/>
  <c r="F960" i="1"/>
  <c r="G960" i="1" s="1"/>
  <c r="N960" i="1" s="1"/>
  <c r="F961" i="1"/>
  <c r="G961" i="1"/>
  <c r="K961" i="1" s="1"/>
  <c r="F962" i="1"/>
  <c r="G962" i="1" s="1"/>
  <c r="K962" i="1" s="1"/>
  <c r="F965" i="1"/>
  <c r="G965" i="1" s="1"/>
  <c r="K965" i="1" s="1"/>
  <c r="F967" i="1"/>
  <c r="G967" i="1" s="1"/>
  <c r="K967" i="1" s="1"/>
  <c r="F969" i="1"/>
  <c r="F970" i="1"/>
  <c r="G970" i="1" s="1"/>
  <c r="N970" i="1" s="1"/>
  <c r="F971" i="1"/>
  <c r="G971" i="1" s="1"/>
  <c r="O971" i="1" s="1"/>
  <c r="E972" i="1"/>
  <c r="F972" i="1" s="1"/>
  <c r="G972" i="1" s="1"/>
  <c r="O972" i="1" s="1"/>
  <c r="F973" i="1"/>
  <c r="G973" i="1" s="1"/>
  <c r="O973" i="1" s="1"/>
  <c r="E974" i="1"/>
  <c r="F974" i="1" s="1"/>
  <c r="G974" i="1" s="1"/>
  <c r="O974" i="1" s="1"/>
  <c r="E975" i="1"/>
  <c r="F975" i="1" s="1"/>
  <c r="G975" i="1" s="1"/>
  <c r="O975" i="1" s="1"/>
  <c r="E976" i="1"/>
  <c r="F976" i="1" s="1"/>
  <c r="G976" i="1" s="1"/>
  <c r="O976" i="1" s="1"/>
  <c r="E977" i="1"/>
  <c r="F977" i="1" s="1"/>
  <c r="G977" i="1" s="1"/>
  <c r="O977" i="1" s="1"/>
  <c r="E978" i="1"/>
  <c r="F978" i="1" s="1"/>
  <c r="G978" i="1" s="1"/>
  <c r="K978" i="1" s="1"/>
  <c r="E979" i="1"/>
  <c r="F979" i="1" s="1"/>
  <c r="G979" i="1" s="1"/>
  <c r="N979" i="1" s="1"/>
  <c r="E980" i="1"/>
  <c r="F980" i="1" s="1"/>
  <c r="G980" i="1" s="1"/>
  <c r="K980" i="1" s="1"/>
  <c r="E981" i="1"/>
  <c r="F981" i="1" s="1"/>
  <c r="G981" i="1" s="1"/>
  <c r="K981" i="1" s="1"/>
  <c r="E982" i="1"/>
  <c r="F982" i="1" s="1"/>
  <c r="G982" i="1" s="1"/>
  <c r="O982" i="1" s="1"/>
  <c r="E983" i="1"/>
  <c r="F983" i="1" s="1"/>
  <c r="G983" i="1" s="1"/>
  <c r="O983" i="1" s="1"/>
  <c r="E984" i="1"/>
  <c r="F984" i="1" s="1"/>
  <c r="G984" i="1" s="1"/>
  <c r="O984" i="1" s="1"/>
  <c r="E985" i="1"/>
  <c r="F985" i="1" s="1"/>
  <c r="G985" i="1" s="1"/>
  <c r="O985" i="1" s="1"/>
  <c r="E986" i="1"/>
  <c r="F986" i="1" s="1"/>
  <c r="G986" i="1" s="1"/>
  <c r="O986" i="1" s="1"/>
  <c r="E987" i="1"/>
  <c r="F987" i="1" s="1"/>
  <c r="G987" i="1" s="1"/>
  <c r="O987" i="1" s="1"/>
  <c r="C17" i="1"/>
  <c r="R1337" i="1"/>
  <c r="J1324" i="1"/>
  <c r="R1324" i="1"/>
  <c r="R1334" i="1"/>
  <c r="J1325" i="1"/>
  <c r="R1325" i="1"/>
  <c r="J1306" i="1"/>
  <c r="R1306" i="1"/>
  <c r="J1328" i="1"/>
  <c r="R1328" i="1"/>
  <c r="R1237" i="1"/>
  <c r="R1242" i="1"/>
  <c r="R1244" i="1"/>
  <c r="R1281" i="1"/>
  <c r="R1317" i="1"/>
  <c r="O1318" i="1"/>
  <c r="R1318" i="1"/>
  <c r="R1320" i="1"/>
  <c r="R1323" i="1"/>
  <c r="G226" i="1"/>
  <c r="G343" i="1"/>
  <c r="J343" i="1" s="1"/>
  <c r="J348" i="1"/>
  <c r="G356" i="1"/>
  <c r="J356" i="1" s="1"/>
  <c r="G361" i="1"/>
  <c r="J361" i="1" s="1"/>
  <c r="G366" i="1"/>
  <c r="G369" i="1"/>
  <c r="J369" i="1" s="1"/>
  <c r="G370" i="1"/>
  <c r="J370" i="1" s="1"/>
  <c r="G373" i="1"/>
  <c r="J373" i="1" s="1"/>
  <c r="G381" i="1"/>
  <c r="J381" i="1" s="1"/>
  <c r="G384" i="1"/>
  <c r="J384" i="1" s="1"/>
  <c r="G401" i="1"/>
  <c r="J401" i="1" s="1"/>
  <c r="G405" i="1"/>
  <c r="O405" i="1" s="1"/>
  <c r="J408" i="1"/>
  <c r="G410" i="1"/>
  <c r="I410" i="1" s="1"/>
  <c r="G415" i="1"/>
  <c r="O415" i="1" s="1"/>
  <c r="G417" i="1"/>
  <c r="O417" i="1" s="1"/>
  <c r="G427" i="1"/>
  <c r="J427" i="1" s="1"/>
  <c r="G434" i="1"/>
  <c r="G442" i="1"/>
  <c r="G450" i="1"/>
  <c r="O450" i="1" s="1"/>
  <c r="G452" i="1"/>
  <c r="I452" i="1" s="1"/>
  <c r="G462" i="1"/>
  <c r="O462" i="1" s="1"/>
  <c r="G464" i="1"/>
  <c r="O464" i="1" s="1"/>
  <c r="O466" i="1"/>
  <c r="G471" i="1"/>
  <c r="O471" i="1" s="1"/>
  <c r="G474" i="1"/>
  <c r="N474" i="1" s="1"/>
  <c r="G478" i="1"/>
  <c r="N478" i="1" s="1"/>
  <c r="G483" i="1"/>
  <c r="O483" i="1" s="1"/>
  <c r="G486" i="1"/>
  <c r="I486" i="1" s="1"/>
  <c r="G488" i="1"/>
  <c r="N488" i="1" s="1"/>
  <c r="G499" i="1"/>
  <c r="N499" i="1" s="1"/>
  <c r="O504" i="1"/>
  <c r="G505" i="1"/>
  <c r="I505" i="1" s="1"/>
  <c r="G510" i="1"/>
  <c r="O510" i="1" s="1"/>
  <c r="G517" i="1"/>
  <c r="J517" i="1" s="1"/>
  <c r="G521" i="1"/>
  <c r="N521" i="1" s="1"/>
  <c r="O522" i="1"/>
  <c r="G525" i="1"/>
  <c r="N525" i="1" s="1"/>
  <c r="G536" i="1"/>
  <c r="G541" i="1"/>
  <c r="N541" i="1" s="1"/>
  <c r="G546" i="1"/>
  <c r="G547" i="1"/>
  <c r="N547" i="1" s="1"/>
  <c r="G550" i="1"/>
  <c r="N550" i="1" s="1"/>
  <c r="G552" i="1"/>
  <c r="N552" i="1" s="1"/>
  <c r="G558" i="1"/>
  <c r="O558" i="1" s="1"/>
  <c r="G563" i="1"/>
  <c r="N563" i="1" s="1"/>
  <c r="G565" i="1"/>
  <c r="N565" i="1" s="1"/>
  <c r="N567" i="1"/>
  <c r="G568" i="1"/>
  <c r="N568" i="1" s="1"/>
  <c r="G570" i="1"/>
  <c r="N570" i="1" s="1"/>
  <c r="G571" i="1"/>
  <c r="H571" i="1" s="1"/>
  <c r="G572" i="1"/>
  <c r="I572" i="1" s="1"/>
  <c r="G577" i="1"/>
  <c r="N577" i="1" s="1"/>
  <c r="G587" i="1"/>
  <c r="J587" i="1" s="1"/>
  <c r="G594" i="1"/>
  <c r="N594" i="1" s="1"/>
  <c r="G607" i="1"/>
  <c r="N607" i="1" s="1"/>
  <c r="G608" i="1"/>
  <c r="I608" i="1" s="1"/>
  <c r="O609" i="1"/>
  <c r="G610" i="1"/>
  <c r="N610" i="1" s="1"/>
  <c r="G624" i="1"/>
  <c r="N624" i="1" s="1"/>
  <c r="G628" i="1"/>
  <c r="N628" i="1" s="1"/>
  <c r="G636" i="1"/>
  <c r="G642" i="1"/>
  <c r="N642" i="1" s="1"/>
  <c r="G643" i="1"/>
  <c r="O643" i="1" s="1"/>
  <c r="G646" i="1"/>
  <c r="G650" i="1"/>
  <c r="I650" i="1" s="1"/>
  <c r="G658" i="1"/>
  <c r="N658" i="1" s="1"/>
  <c r="G659" i="1"/>
  <c r="N659" i="1" s="1"/>
  <c r="G673" i="1"/>
  <c r="G676" i="1"/>
  <c r="G678" i="1"/>
  <c r="N678" i="1" s="1"/>
  <c r="G685" i="1"/>
  <c r="G687" i="1"/>
  <c r="I687" i="1" s="1"/>
  <c r="G691" i="1"/>
  <c r="G692" i="1"/>
  <c r="N692" i="1" s="1"/>
  <c r="G693" i="1"/>
  <c r="G700" i="1"/>
  <c r="K700" i="1" s="1"/>
  <c r="G706" i="1"/>
  <c r="N706" i="1" s="1"/>
  <c r="G712" i="1"/>
  <c r="J712" i="1" s="1"/>
  <c r="G716" i="1"/>
  <c r="I716" i="1" s="1"/>
  <c r="G717" i="1"/>
  <c r="K717" i="1" s="1"/>
  <c r="G724" i="1"/>
  <c r="N724" i="1" s="1"/>
  <c r="G726" i="1"/>
  <c r="N726" i="1" s="1"/>
  <c r="G729" i="1"/>
  <c r="K729" i="1" s="1"/>
  <c r="G732" i="1"/>
  <c r="I732" i="1" s="1"/>
  <c r="G749" i="1"/>
  <c r="N749" i="1" s="1"/>
  <c r="O758" i="1"/>
  <c r="G761" i="1"/>
  <c r="N761" i="1" s="1"/>
  <c r="G762" i="1"/>
  <c r="N762" i="1" s="1"/>
  <c r="G765" i="1"/>
  <c r="N765" i="1" s="1"/>
  <c r="G770" i="1"/>
  <c r="O770" i="1" s="1"/>
  <c r="N773" i="1"/>
  <c r="G775" i="1"/>
  <c r="O775" i="1" s="1"/>
  <c r="G783" i="1"/>
  <c r="G798" i="1"/>
  <c r="N798" i="1" s="1"/>
  <c r="G799" i="1"/>
  <c r="G803" i="1"/>
  <c r="N803" i="1" s="1"/>
  <c r="G809" i="1"/>
  <c r="N809" i="1" s="1"/>
  <c r="G816" i="1"/>
  <c r="N816" i="1" s="1"/>
  <c r="G832" i="1"/>
  <c r="K832" i="1" s="1"/>
  <c r="G835" i="1"/>
  <c r="O835" i="1" s="1"/>
  <c r="G846" i="1"/>
  <c r="G856" i="1"/>
  <c r="N856" i="1" s="1"/>
  <c r="G863" i="1"/>
  <c r="K863" i="1" s="1"/>
  <c r="G883" i="1"/>
  <c r="O883" i="1" s="1"/>
  <c r="G891" i="1"/>
  <c r="N891" i="1" s="1"/>
  <c r="G898" i="1"/>
  <c r="O898" i="1" s="1"/>
  <c r="G906" i="1"/>
  <c r="N906" i="1" s="1"/>
  <c r="G915" i="1"/>
  <c r="K915" i="1" s="1"/>
  <c r="G916" i="1"/>
  <c r="J916" i="1" s="1"/>
  <c r="G924" i="1"/>
  <c r="J924" i="1" s="1"/>
  <c r="G925" i="1"/>
  <c r="J925" i="1" s="1"/>
  <c r="G927" i="1"/>
  <c r="G933" i="1"/>
  <c r="N933" i="1" s="1"/>
  <c r="G943" i="1"/>
  <c r="K943" i="1" s="1"/>
  <c r="G949" i="1"/>
  <c r="O949" i="1" s="1"/>
  <c r="G959" i="1"/>
  <c r="K959" i="1" s="1"/>
  <c r="G969" i="1"/>
  <c r="O969" i="1" s="1"/>
  <c r="J1277" i="1"/>
  <c r="R1277" i="1"/>
  <c r="R1258" i="1"/>
  <c r="R1295" i="1"/>
  <c r="R1268" i="1"/>
  <c r="R713" i="1"/>
  <c r="R711" i="1"/>
  <c r="R686" i="1"/>
  <c r="R671" i="1"/>
  <c r="R590" i="1"/>
  <c r="R539" i="1"/>
  <c r="R518" i="1"/>
  <c r="R514" i="1"/>
  <c r="R502" i="1"/>
  <c r="R428" i="1"/>
  <c r="R427" i="1"/>
  <c r="R426" i="1"/>
  <c r="R425" i="1"/>
  <c r="R423" i="1"/>
  <c r="R409" i="1"/>
  <c r="R408" i="1"/>
  <c r="R402" i="1"/>
  <c r="R400" i="1"/>
  <c r="R388" i="1"/>
  <c r="R387" i="1"/>
  <c r="R386" i="1"/>
  <c r="R384" i="1"/>
  <c r="R383" i="1"/>
  <c r="R382" i="1"/>
  <c r="R381" i="1"/>
  <c r="R376" i="1"/>
  <c r="R375" i="1"/>
  <c r="R374" i="1"/>
  <c r="R373" i="1"/>
  <c r="R372" i="1"/>
  <c r="R371" i="1"/>
  <c r="R370" i="1"/>
  <c r="R369" i="1"/>
  <c r="R368" i="1"/>
  <c r="R367" i="1"/>
  <c r="R366" i="1"/>
  <c r="J366" i="1"/>
  <c r="R361" i="1"/>
  <c r="R360" i="1"/>
  <c r="R359" i="1"/>
  <c r="R358" i="1"/>
  <c r="R357" i="1"/>
  <c r="R356" i="1"/>
  <c r="R355" i="1"/>
  <c r="R354" i="1"/>
  <c r="R353" i="1"/>
  <c r="R352" i="1"/>
  <c r="J352" i="1"/>
  <c r="R349" i="1"/>
  <c r="R348" i="1"/>
  <c r="R347" i="1"/>
  <c r="R346" i="1"/>
  <c r="R345" i="1"/>
  <c r="R343" i="1"/>
  <c r="R342" i="1"/>
  <c r="R341" i="1"/>
  <c r="R340" i="1"/>
  <c r="R339" i="1"/>
  <c r="R338" i="1"/>
  <c r="R337" i="1"/>
  <c r="R336" i="1"/>
  <c r="R314" i="1"/>
  <c r="R1267" i="1"/>
  <c r="R1274" i="1"/>
  <c r="K1274" i="1"/>
  <c r="R1263" i="1"/>
  <c r="J1263" i="1"/>
  <c r="K1253" i="1"/>
  <c r="K1210" i="1"/>
  <c r="O691" i="1"/>
  <c r="O747" i="1"/>
  <c r="O990" i="1"/>
  <c r="O1010" i="1"/>
  <c r="O1016" i="1"/>
  <c r="O1031" i="1"/>
  <c r="O1032" i="1"/>
  <c r="O1033" i="1"/>
  <c r="O1034" i="1"/>
  <c r="O1038" i="1"/>
  <c r="O1039" i="1"/>
  <c r="O1044" i="1"/>
  <c r="O1053" i="1"/>
  <c r="O1054" i="1"/>
  <c r="O1072" i="1"/>
  <c r="O1073" i="1"/>
  <c r="O1076" i="1"/>
  <c r="O1077" i="1"/>
  <c r="O1079" i="1"/>
  <c r="O1080" i="1"/>
  <c r="O1082" i="1"/>
  <c r="J399" i="1"/>
  <c r="O442" i="1"/>
  <c r="O446" i="1"/>
  <c r="O493" i="1"/>
  <c r="N1211" i="1"/>
  <c r="N432" i="1"/>
  <c r="N506" i="1"/>
  <c r="N1071" i="1"/>
  <c r="N1074" i="1"/>
  <c r="N1081" i="1"/>
  <c r="N1085" i="1"/>
  <c r="N1086" i="1"/>
  <c r="N1090" i="1"/>
  <c r="N1093" i="1"/>
  <c r="N1096" i="1"/>
  <c r="N1101" i="1"/>
  <c r="N1099" i="1"/>
  <c r="N1116" i="1"/>
  <c r="N1120" i="1"/>
  <c r="N1123" i="1"/>
  <c r="N1126" i="1"/>
  <c r="N1127" i="1"/>
  <c r="N1131" i="1"/>
  <c r="N1135" i="1"/>
  <c r="N1147" i="1"/>
  <c r="N1153" i="1"/>
  <c r="N1155" i="1"/>
  <c r="N1136" i="1"/>
  <c r="N1161" i="1"/>
  <c r="N1177" i="1"/>
  <c r="N1183" i="1"/>
  <c r="N1191" i="1"/>
  <c r="N1196" i="1"/>
  <c r="N597" i="1"/>
  <c r="N622" i="1"/>
  <c r="N536" i="1"/>
  <c r="N636" i="1"/>
  <c r="N667" i="1"/>
  <c r="N673" i="1"/>
  <c r="N676" i="1"/>
  <c r="N695" i="1"/>
  <c r="N796" i="1"/>
  <c r="N877" i="1"/>
  <c r="N991" i="1"/>
  <c r="N992" i="1"/>
  <c r="N993" i="1"/>
  <c r="N994" i="1"/>
  <c r="N1001" i="1"/>
  <c r="N1002" i="1"/>
  <c r="N1003" i="1"/>
  <c r="N1000" i="1"/>
  <c r="N1007" i="1"/>
  <c r="N1012" i="1"/>
  <c r="N1015" i="1"/>
  <c r="N1018" i="1"/>
  <c r="N1022" i="1"/>
  <c r="N1023" i="1"/>
  <c r="N1024" i="1"/>
  <c r="N1026" i="1"/>
  <c r="N1046" i="1"/>
  <c r="N1048" i="1"/>
  <c r="N1047" i="1"/>
  <c r="N1049" i="1"/>
  <c r="N1058" i="1"/>
  <c r="N1061" i="1"/>
  <c r="N1062" i="1"/>
  <c r="O418" i="1"/>
  <c r="O419" i="1"/>
  <c r="O1005" i="1"/>
  <c r="N1210" i="1"/>
  <c r="R415" i="1"/>
  <c r="R417" i="1"/>
  <c r="R418" i="1"/>
  <c r="R421" i="1"/>
  <c r="R424" i="1"/>
  <c r="R416" i="1"/>
  <c r="R419" i="1"/>
  <c r="R420" i="1"/>
  <c r="R334" i="1"/>
  <c r="R350" i="1"/>
  <c r="R362" i="1"/>
  <c r="R1005" i="1"/>
  <c r="R1210" i="1"/>
  <c r="R1211" i="1"/>
  <c r="R623" i="1"/>
  <c r="R790" i="1"/>
  <c r="R813" i="1"/>
  <c r="R814" i="1"/>
  <c r="R824" i="1"/>
  <c r="R332" i="1"/>
  <c r="R335" i="1"/>
  <c r="R351" i="1"/>
  <c r="R363" i="1"/>
  <c r="R364" i="1"/>
  <c r="R389" i="1"/>
  <c r="R391" i="1"/>
  <c r="R393" i="1"/>
  <c r="R395" i="1"/>
  <c r="R397" i="1"/>
  <c r="R411" i="1"/>
  <c r="R412" i="1"/>
  <c r="R422" i="1"/>
  <c r="R429" i="1"/>
  <c r="R431" i="1"/>
  <c r="R432" i="1"/>
  <c r="R433" i="1"/>
  <c r="R437" i="1"/>
  <c r="R439" i="1"/>
  <c r="R447" i="1"/>
  <c r="R449" i="1"/>
  <c r="R451" i="1"/>
  <c r="R454" i="1"/>
  <c r="R455" i="1"/>
  <c r="R467" i="1"/>
  <c r="R468" i="1"/>
  <c r="R469" i="1"/>
  <c r="R470" i="1"/>
  <c r="R472" i="1"/>
  <c r="R474" i="1"/>
  <c r="R478" i="1"/>
  <c r="R488" i="1"/>
  <c r="R487" i="1"/>
  <c r="R490" i="1"/>
  <c r="R491" i="1"/>
  <c r="R492" i="1"/>
  <c r="R496" i="1"/>
  <c r="R497" i="1"/>
  <c r="R499" i="1"/>
  <c r="R500" i="1"/>
  <c r="R503" i="1"/>
  <c r="R506" i="1"/>
  <c r="R511" i="1"/>
  <c r="R515" i="1"/>
  <c r="R519" i="1"/>
  <c r="R525" i="1"/>
  <c r="R533" i="1"/>
  <c r="R521" i="1"/>
  <c r="R523" i="1"/>
  <c r="R527" i="1"/>
  <c r="R529" i="1"/>
  <c r="R531" i="1"/>
  <c r="R535" i="1"/>
  <c r="R566" i="1"/>
  <c r="R567" i="1"/>
  <c r="R568" i="1"/>
  <c r="R569" i="1"/>
  <c r="R570" i="1"/>
  <c r="R573" i="1"/>
  <c r="R574" i="1"/>
  <c r="R575" i="1"/>
  <c r="R1063" i="1"/>
  <c r="R1065" i="1"/>
  <c r="R1067" i="1"/>
  <c r="R1071" i="1"/>
  <c r="R1074" i="1"/>
  <c r="R1081" i="1"/>
  <c r="R1084" i="1"/>
  <c r="R1085" i="1"/>
  <c r="R1086" i="1"/>
  <c r="R1089" i="1"/>
  <c r="R1090" i="1"/>
  <c r="R1092" i="1"/>
  <c r="R1093" i="1"/>
  <c r="R1096" i="1"/>
  <c r="R1100" i="1"/>
  <c r="R1101" i="1"/>
  <c r="R1099" i="1"/>
  <c r="R1109" i="1"/>
  <c r="R1110" i="1"/>
  <c r="R1116" i="1"/>
  <c r="R1119" i="1"/>
  <c r="R576" i="1"/>
  <c r="R577" i="1"/>
  <c r="R578" i="1"/>
  <c r="R591" i="1"/>
  <c r="R592" i="1"/>
  <c r="R1120" i="1"/>
  <c r="R1123" i="1"/>
  <c r="R1126" i="1"/>
  <c r="R1127" i="1"/>
  <c r="R1128" i="1"/>
  <c r="R1131" i="1"/>
  <c r="R1135" i="1"/>
  <c r="R1147" i="1"/>
  <c r="R1153" i="1"/>
  <c r="R1154" i="1"/>
  <c r="R1155" i="1"/>
  <c r="R1136" i="1"/>
  <c r="R1152" i="1"/>
  <c r="R1161" i="1"/>
  <c r="R1163" i="1"/>
  <c r="R1177" i="1"/>
  <c r="R1183" i="1"/>
  <c r="R1182" i="1"/>
  <c r="R1188" i="1"/>
  <c r="R1189" i="1"/>
  <c r="R1191" i="1"/>
  <c r="R1192" i="1"/>
  <c r="R1196" i="1"/>
  <c r="R594" i="1"/>
  <c r="R595" i="1"/>
  <c r="R596" i="1"/>
  <c r="R597" i="1"/>
  <c r="R598" i="1"/>
  <c r="R599" i="1"/>
  <c r="R603" i="1"/>
  <c r="R604" i="1"/>
  <c r="R605" i="1"/>
  <c r="R606" i="1"/>
  <c r="R607" i="1"/>
  <c r="R610" i="1"/>
  <c r="R611" i="1"/>
  <c r="R613" i="1"/>
  <c r="R618" i="1"/>
  <c r="R621" i="1"/>
  <c r="R622" i="1"/>
  <c r="R624" i="1"/>
  <c r="R625" i="1"/>
  <c r="R628" i="1"/>
  <c r="R629" i="1"/>
  <c r="R536" i="1"/>
  <c r="R537" i="1"/>
  <c r="R630" i="1"/>
  <c r="R634" i="1"/>
  <c r="R636" i="1"/>
  <c r="R637" i="1"/>
  <c r="R638" i="1"/>
  <c r="R639" i="1"/>
  <c r="R640" i="1"/>
  <c r="R642" i="1"/>
  <c r="R644" i="1"/>
  <c r="R647" i="1"/>
  <c r="R653" i="1"/>
  <c r="R654" i="1"/>
  <c r="R657" i="1"/>
  <c r="R658" i="1"/>
  <c r="R659" i="1"/>
  <c r="R661" i="1"/>
  <c r="R662" i="1"/>
  <c r="R663" i="1"/>
  <c r="R664" i="1"/>
  <c r="R667" i="1"/>
  <c r="R668" i="1"/>
  <c r="R672" i="1"/>
  <c r="R673" i="1"/>
  <c r="R676" i="1"/>
  <c r="R678" i="1"/>
  <c r="R680" i="1"/>
  <c r="R682" i="1"/>
  <c r="R683" i="1"/>
  <c r="R692" i="1"/>
  <c r="R695" i="1"/>
  <c r="R699" i="1"/>
  <c r="R703" i="1"/>
  <c r="R540" i="1"/>
  <c r="R541" i="1"/>
  <c r="R542" i="1"/>
  <c r="R543" i="1"/>
  <c r="R544" i="1"/>
  <c r="R545" i="1"/>
  <c r="R706" i="1"/>
  <c r="R707" i="1"/>
  <c r="R718" i="1"/>
  <c r="R720" i="1"/>
  <c r="R721" i="1"/>
  <c r="R722" i="1"/>
  <c r="R723" i="1"/>
  <c r="R724" i="1"/>
  <c r="R725" i="1"/>
  <c r="R726" i="1"/>
  <c r="R727" i="1"/>
  <c r="R730" i="1"/>
  <c r="R734" i="1"/>
  <c r="R736" i="1"/>
  <c r="R737" i="1"/>
  <c r="R744" i="1"/>
  <c r="R745" i="1"/>
  <c r="R748" i="1"/>
  <c r="R547" i="1"/>
  <c r="R548" i="1"/>
  <c r="R550" i="1"/>
  <c r="R749" i="1"/>
  <c r="R750" i="1"/>
  <c r="R753" i="1"/>
  <c r="R754" i="1"/>
  <c r="R759" i="1"/>
  <c r="R761" i="1"/>
  <c r="R762" i="1"/>
  <c r="R765" i="1"/>
  <c r="R766" i="1"/>
  <c r="R767" i="1"/>
  <c r="R768" i="1"/>
  <c r="R769" i="1"/>
  <c r="R771" i="1"/>
  <c r="R772" i="1"/>
  <c r="R773" i="1"/>
  <c r="R776" i="1"/>
  <c r="R778" i="1"/>
  <c r="R779" i="1"/>
  <c r="R780" i="1"/>
  <c r="R781" i="1"/>
  <c r="R782" i="1"/>
  <c r="R552" i="1"/>
  <c r="R556" i="1"/>
  <c r="R557" i="1"/>
  <c r="R559" i="1"/>
  <c r="R560" i="1"/>
  <c r="R561" i="1"/>
  <c r="R784" i="1"/>
  <c r="R785" i="1"/>
  <c r="R786" i="1"/>
  <c r="R787" i="1"/>
  <c r="R788" i="1"/>
  <c r="R789" i="1"/>
  <c r="R792" i="1"/>
  <c r="R791" i="1"/>
  <c r="R793" i="1"/>
  <c r="R794" i="1"/>
  <c r="R796" i="1"/>
  <c r="R802" i="1"/>
  <c r="R803" i="1"/>
  <c r="R804" i="1"/>
  <c r="R798" i="1"/>
  <c r="R806" i="1"/>
  <c r="R795" i="1"/>
  <c r="R807" i="1"/>
  <c r="R808" i="1"/>
  <c r="R809" i="1"/>
  <c r="R811" i="1"/>
  <c r="R815" i="1"/>
  <c r="R817" i="1"/>
  <c r="R818" i="1"/>
  <c r="R819" i="1"/>
  <c r="R821" i="1"/>
  <c r="R823" i="1"/>
  <c r="R825" i="1"/>
  <c r="R826" i="1"/>
  <c r="R827" i="1"/>
  <c r="R828" i="1"/>
  <c r="R829" i="1"/>
  <c r="R831" i="1"/>
  <c r="R563" i="1"/>
  <c r="R830" i="1"/>
  <c r="R833" i="1"/>
  <c r="R839" i="1"/>
  <c r="R837" i="1"/>
  <c r="R842" i="1"/>
  <c r="R847" i="1"/>
  <c r="R848" i="1"/>
  <c r="R849" i="1"/>
  <c r="R850" i="1"/>
  <c r="R852" i="1"/>
  <c r="R855" i="1"/>
  <c r="R856" i="1"/>
  <c r="R854" i="1"/>
  <c r="R857" i="1"/>
  <c r="R858" i="1"/>
  <c r="R859" i="1"/>
  <c r="R862" i="1"/>
  <c r="R868" i="1"/>
  <c r="R869" i="1"/>
  <c r="R870" i="1"/>
  <c r="R871" i="1"/>
  <c r="R874" i="1"/>
  <c r="R875" i="1"/>
  <c r="R877" i="1"/>
  <c r="R878" i="1"/>
  <c r="R879" i="1"/>
  <c r="R880" i="1"/>
  <c r="R881" i="1"/>
  <c r="R882" i="1"/>
  <c r="R885" i="1"/>
  <c r="R886" i="1"/>
  <c r="R887" i="1"/>
  <c r="R889" i="1"/>
  <c r="R891" i="1"/>
  <c r="R894" i="1"/>
  <c r="R895" i="1"/>
  <c r="R897" i="1"/>
  <c r="R900" i="1"/>
  <c r="R902" i="1"/>
  <c r="R903" i="1"/>
  <c r="R906" i="1"/>
  <c r="R907" i="1"/>
  <c r="R913" i="1"/>
  <c r="R926" i="1"/>
  <c r="R929" i="1"/>
  <c r="R930" i="1"/>
  <c r="R933" i="1"/>
  <c r="R935" i="1"/>
  <c r="R937" i="1"/>
  <c r="R938" i="1"/>
  <c r="R939" i="1"/>
  <c r="R940" i="1"/>
  <c r="R941" i="1"/>
  <c r="R942" i="1"/>
  <c r="R947" i="1"/>
  <c r="R951" i="1"/>
  <c r="R952" i="1"/>
  <c r="R953" i="1"/>
  <c r="R954" i="1"/>
  <c r="R955" i="1"/>
  <c r="R956" i="1"/>
  <c r="R957" i="1"/>
  <c r="R958" i="1"/>
  <c r="R970" i="1"/>
  <c r="R960" i="1"/>
  <c r="R991" i="1"/>
  <c r="R992" i="1"/>
  <c r="R993" i="1"/>
  <c r="R994" i="1"/>
  <c r="R1001" i="1"/>
  <c r="R1002" i="1"/>
  <c r="R1003" i="1"/>
  <c r="R564" i="1"/>
  <c r="R565" i="1"/>
  <c r="R1007" i="1"/>
  <c r="R1008" i="1"/>
  <c r="R1009" i="1"/>
  <c r="R1012" i="1"/>
  <c r="R1015" i="1"/>
  <c r="R1018" i="1"/>
  <c r="R1019" i="1"/>
  <c r="R1022" i="1"/>
  <c r="R1023" i="1"/>
  <c r="R1024" i="1"/>
  <c r="R1026" i="1"/>
  <c r="R1027" i="1"/>
  <c r="R1029" i="1"/>
  <c r="R1030" i="1"/>
  <c r="R1037" i="1"/>
  <c r="R1046" i="1"/>
  <c r="R1048" i="1"/>
  <c r="R1049" i="1"/>
  <c r="R1051" i="1"/>
  <c r="R1052" i="1"/>
  <c r="R1057" i="1"/>
  <c r="R1058" i="1"/>
  <c r="R1059" i="1"/>
  <c r="R1061" i="1"/>
  <c r="R1062" i="1"/>
  <c r="R481" i="1"/>
  <c r="R482" i="1"/>
  <c r="R483" i="1"/>
  <c r="R586" i="1"/>
  <c r="R691" i="1"/>
  <c r="R705" i="1"/>
  <c r="R719" i="1"/>
  <c r="R740" i="1"/>
  <c r="R738" i="1"/>
  <c r="R739" i="1"/>
  <c r="R741" i="1"/>
  <c r="R746" i="1"/>
  <c r="R747" i="1"/>
  <c r="R758" i="1"/>
  <c r="R760" i="1"/>
  <c r="R770" i="1"/>
  <c r="R775" i="1"/>
  <c r="R810" i="1"/>
  <c r="R883" i="1"/>
  <c r="R884" i="1"/>
  <c r="R896" i="1"/>
  <c r="R898" i="1"/>
  <c r="R899" i="1"/>
  <c r="R909" i="1"/>
  <c r="R936" i="1"/>
  <c r="R948" i="1"/>
  <c r="R949" i="1"/>
  <c r="R950" i="1"/>
  <c r="R968" i="1"/>
  <c r="R969" i="1"/>
  <c r="R971" i="1"/>
  <c r="R972" i="1"/>
  <c r="R973" i="1"/>
  <c r="R974" i="1"/>
  <c r="R975" i="1"/>
  <c r="R976" i="1"/>
  <c r="R977" i="1"/>
  <c r="R982" i="1"/>
  <c r="R983" i="1"/>
  <c r="R984" i="1"/>
  <c r="R985" i="1"/>
  <c r="R986" i="1"/>
  <c r="R987" i="1"/>
  <c r="R988" i="1"/>
  <c r="R989" i="1"/>
  <c r="R990" i="1"/>
  <c r="R1010" i="1"/>
  <c r="R1016" i="1"/>
  <c r="R1031" i="1"/>
  <c r="R1032" i="1"/>
  <c r="R1033" i="1"/>
  <c r="R1034" i="1"/>
  <c r="R1035" i="1"/>
  <c r="R1036" i="1"/>
  <c r="R1038" i="1"/>
  <c r="R1039" i="1"/>
  <c r="R1040" i="1"/>
  <c r="R1041" i="1"/>
  <c r="R1042" i="1"/>
  <c r="R1043" i="1"/>
  <c r="R1044" i="1"/>
  <c r="R1053" i="1"/>
  <c r="R1054" i="1"/>
  <c r="R1060" i="1"/>
  <c r="R1072" i="1"/>
  <c r="R1073" i="1"/>
  <c r="R1075" i="1"/>
  <c r="R1076" i="1"/>
  <c r="R1077" i="1"/>
  <c r="R1078" i="1"/>
  <c r="R1079" i="1"/>
  <c r="R1080" i="1"/>
  <c r="R1082" i="1"/>
  <c r="R1102" i="1"/>
  <c r="R377" i="1"/>
  <c r="R378" i="1"/>
  <c r="R379" i="1"/>
  <c r="R380" i="1"/>
  <c r="R459" i="1"/>
  <c r="R460" i="1"/>
  <c r="R463" i="1"/>
  <c r="R464" i="1"/>
  <c r="R465" i="1"/>
  <c r="R466" i="1"/>
  <c r="R843" i="1"/>
  <c r="R844" i="1"/>
  <c r="R872" i="1"/>
  <c r="R910" i="1"/>
  <c r="R979" i="1"/>
  <c r="R1000" i="1"/>
  <c r="R1047" i="1"/>
  <c r="R385" i="1"/>
  <c r="R399" i="1"/>
  <c r="R401" i="1"/>
  <c r="R517" i="1"/>
  <c r="R501" i="1"/>
  <c r="R538" i="1"/>
  <c r="R589" i="1"/>
  <c r="R619" i="1"/>
  <c r="R835" i="1"/>
  <c r="R403" i="1"/>
  <c r="R404" i="1"/>
  <c r="R405" i="1"/>
  <c r="R406" i="1"/>
  <c r="R407" i="1"/>
  <c r="R435" i="1"/>
  <c r="R436" i="1"/>
  <c r="R438" i="1"/>
  <c r="R440" i="1"/>
  <c r="R441" i="1"/>
  <c r="R442" i="1"/>
  <c r="R443" i="1"/>
  <c r="R444" i="1"/>
  <c r="R445" i="1"/>
  <c r="R446" i="1"/>
  <c r="R448" i="1"/>
  <c r="R450" i="1"/>
  <c r="R453" i="1"/>
  <c r="R457" i="1"/>
  <c r="R458" i="1"/>
  <c r="R461" i="1"/>
  <c r="R462" i="1"/>
  <c r="R471" i="1"/>
  <c r="R476" i="1"/>
  <c r="R477" i="1"/>
  <c r="R480" i="1"/>
  <c r="R484" i="1"/>
  <c r="R485" i="1"/>
  <c r="R493" i="1"/>
  <c r="R494" i="1"/>
  <c r="R498" i="1"/>
  <c r="R504" i="1"/>
  <c r="R509" i="1"/>
  <c r="R510" i="1"/>
  <c r="R549" i="1"/>
  <c r="R551" i="1"/>
  <c r="R555" i="1"/>
  <c r="R558" i="1"/>
  <c r="R593" i="1"/>
  <c r="R602" i="1"/>
  <c r="R609" i="1"/>
  <c r="R612" i="1"/>
  <c r="R620" i="1"/>
  <c r="R626" i="1"/>
  <c r="R631" i="1"/>
  <c r="R632" i="1"/>
  <c r="R633" i="1"/>
  <c r="R635" i="1"/>
  <c r="R641" i="1"/>
  <c r="R643" i="1"/>
  <c r="R645" i="1"/>
  <c r="R648" i="1"/>
  <c r="R649" i="1"/>
  <c r="R652" i="1"/>
  <c r="R655" i="1"/>
  <c r="R697" i="1"/>
  <c r="R698" i="1"/>
  <c r="R701" i="1"/>
  <c r="R704" i="1"/>
  <c r="R763" i="1"/>
  <c r="R764" i="1"/>
  <c r="R816" i="1"/>
  <c r="R473" i="1"/>
  <c r="R475" i="1"/>
  <c r="R479" i="1"/>
  <c r="R390" i="1"/>
  <c r="R392" i="1"/>
  <c r="R394" i="1"/>
  <c r="R396" i="1"/>
  <c r="R398" i="1"/>
  <c r="R489" i="1"/>
  <c r="R507" i="1"/>
  <c r="R508" i="1"/>
  <c r="R512" i="1"/>
  <c r="R516" i="1"/>
  <c r="R520" i="1"/>
  <c r="R526" i="1"/>
  <c r="R534" i="1"/>
  <c r="R522" i="1"/>
  <c r="R524" i="1"/>
  <c r="R528" i="1"/>
  <c r="R530" i="1"/>
  <c r="R532" i="1"/>
  <c r="R430" i="1"/>
  <c r="R365" i="1"/>
  <c r="R845" i="1"/>
  <c r="R757" i="1"/>
  <c r="R841" i="1"/>
  <c r="R414" i="1"/>
  <c r="R1253" i="1"/>
  <c r="O1253" i="1"/>
  <c r="R665" i="1"/>
  <c r="R666" i="1"/>
  <c r="R669" i="1"/>
  <c r="R674" i="1"/>
  <c r="R675" i="1"/>
  <c r="R677" i="1"/>
  <c r="R679" i="1"/>
  <c r="R681" i="1"/>
  <c r="R684" i="1"/>
  <c r="R688" i="1"/>
  <c r="R689" i="1"/>
  <c r="K693" i="1"/>
  <c r="R693" i="1"/>
  <c r="R694" i="1"/>
  <c r="R696" i="1"/>
  <c r="R700" i="1"/>
  <c r="R702" i="1"/>
  <c r="R708" i="1"/>
  <c r="R709" i="1"/>
  <c r="R714" i="1"/>
  <c r="R715" i="1"/>
  <c r="R717" i="1"/>
  <c r="R728" i="1"/>
  <c r="R729" i="1"/>
  <c r="R731" i="1"/>
  <c r="R733" i="1"/>
  <c r="R735" i="1"/>
  <c r="R742" i="1"/>
  <c r="R743" i="1"/>
  <c r="R751" i="1"/>
  <c r="K752" i="1"/>
  <c r="R752" i="1"/>
  <c r="R755" i="1"/>
  <c r="R774" i="1"/>
  <c r="R777" i="1"/>
  <c r="K783" i="1"/>
  <c r="R783" i="1"/>
  <c r="R797" i="1"/>
  <c r="K799" i="1"/>
  <c r="R799" i="1"/>
  <c r="R800" i="1"/>
  <c r="R801" i="1"/>
  <c r="R805" i="1"/>
  <c r="R820" i="1"/>
  <c r="R822" i="1"/>
  <c r="R832" i="1"/>
  <c r="R834" i="1"/>
  <c r="R838" i="1"/>
  <c r="R840" i="1"/>
  <c r="K846" i="1"/>
  <c r="R846" i="1"/>
  <c r="R851" i="1"/>
  <c r="K853" i="1"/>
  <c r="R853" i="1"/>
  <c r="R860" i="1"/>
  <c r="R861" i="1"/>
  <c r="R863" i="1"/>
  <c r="R864" i="1"/>
  <c r="R865" i="1"/>
  <c r="K866" i="1"/>
  <c r="R866" i="1"/>
  <c r="R867" i="1"/>
  <c r="R873" i="1"/>
  <c r="R876" i="1"/>
  <c r="R888" i="1"/>
  <c r="R890" i="1"/>
  <c r="R892" i="1"/>
  <c r="R893" i="1"/>
  <c r="R901" i="1"/>
  <c r="R904" i="1"/>
  <c r="R905" i="1"/>
  <c r="R908" i="1"/>
  <c r="R911" i="1"/>
  <c r="R912" i="1"/>
  <c r="R914" i="1"/>
  <c r="R915" i="1"/>
  <c r="R917" i="1"/>
  <c r="R918" i="1"/>
  <c r="R922" i="1"/>
  <c r="R923" i="1"/>
  <c r="R928" i="1"/>
  <c r="R931" i="1"/>
  <c r="R932" i="1"/>
  <c r="R934" i="1"/>
  <c r="R943" i="1"/>
  <c r="R944" i="1"/>
  <c r="R945" i="1"/>
  <c r="R946" i="1"/>
  <c r="R959" i="1"/>
  <c r="R961" i="1"/>
  <c r="R962" i="1"/>
  <c r="R963" i="1"/>
  <c r="R964" i="1"/>
  <c r="R965" i="1"/>
  <c r="R966" i="1"/>
  <c r="R967" i="1"/>
  <c r="R978" i="1"/>
  <c r="R980" i="1"/>
  <c r="R981" i="1"/>
  <c r="K995" i="1"/>
  <c r="R995" i="1"/>
  <c r="R996" i="1"/>
  <c r="R997" i="1"/>
  <c r="K998" i="1"/>
  <c r="R998" i="1"/>
  <c r="K999" i="1"/>
  <c r="R999" i="1"/>
  <c r="R1004" i="1"/>
  <c r="K1006" i="1"/>
  <c r="R1006" i="1"/>
  <c r="R1011" i="1"/>
  <c r="R1013" i="1"/>
  <c r="K1014" i="1"/>
  <c r="R1014" i="1"/>
  <c r="R1017" i="1"/>
  <c r="R1020" i="1"/>
  <c r="K1021" i="1"/>
  <c r="R1021" i="1"/>
  <c r="K1025" i="1"/>
  <c r="R1025" i="1"/>
  <c r="K1028" i="1"/>
  <c r="R1028" i="1"/>
  <c r="K1045" i="1"/>
  <c r="R1045" i="1"/>
  <c r="R1056" i="1"/>
  <c r="R1064" i="1"/>
  <c r="K1066" i="1"/>
  <c r="R1066" i="1"/>
  <c r="R1070" i="1"/>
  <c r="K1165" i="1"/>
  <c r="R1165" i="1"/>
  <c r="R1166" i="1"/>
  <c r="K1169" i="1"/>
  <c r="R1169" i="1"/>
  <c r="K1170" i="1"/>
  <c r="R1170" i="1"/>
  <c r="R1171" i="1"/>
  <c r="K1173" i="1"/>
  <c r="R1173" i="1"/>
  <c r="R1175" i="1"/>
  <c r="K1176" i="1"/>
  <c r="R1176" i="1"/>
  <c r="K1180" i="1"/>
  <c r="R1180" i="1"/>
  <c r="R1181" i="1"/>
  <c r="R1186" i="1"/>
  <c r="K1190" i="1"/>
  <c r="R1190" i="1"/>
  <c r="K1193" i="1"/>
  <c r="R1193" i="1"/>
  <c r="K1194" i="1"/>
  <c r="R1194" i="1"/>
  <c r="R1195" i="1"/>
  <c r="K1197" i="1"/>
  <c r="R1197" i="1"/>
  <c r="R1198" i="1"/>
  <c r="R1199" i="1"/>
  <c r="R1200" i="1"/>
  <c r="K1202" i="1"/>
  <c r="R1202" i="1"/>
  <c r="K1204" i="1"/>
  <c r="R1204" i="1"/>
  <c r="R1205" i="1"/>
  <c r="R1206" i="1"/>
  <c r="R1207" i="1"/>
  <c r="K1208" i="1"/>
  <c r="R1208" i="1"/>
  <c r="R1209" i="1"/>
  <c r="R1212" i="1"/>
  <c r="J646" i="1"/>
  <c r="R710" i="1"/>
  <c r="R712" i="1"/>
  <c r="R646" i="1"/>
  <c r="R690" i="1"/>
  <c r="R670" i="1"/>
  <c r="R588" i="1"/>
  <c r="R205" i="1"/>
  <c r="R836" i="1"/>
  <c r="R410" i="1"/>
  <c r="R434" i="1"/>
  <c r="R452" i="1"/>
  <c r="R486" i="1"/>
  <c r="R505" i="1"/>
  <c r="R546" i="1"/>
  <c r="R571" i="1"/>
  <c r="R572" i="1"/>
  <c r="R587" i="1"/>
  <c r="R608" i="1"/>
  <c r="R650" i="1"/>
  <c r="R685" i="1"/>
  <c r="R687" i="1"/>
  <c r="R716" i="1"/>
  <c r="R732" i="1"/>
  <c r="R916" i="1"/>
  <c r="R924" i="1"/>
  <c r="R925" i="1"/>
  <c r="R927" i="1"/>
  <c r="R1226" i="1"/>
  <c r="R1172" i="1"/>
  <c r="R1178" i="1"/>
  <c r="R1201" i="1"/>
  <c r="R1215" i="1"/>
  <c r="R1050" i="1"/>
  <c r="R1068" i="1"/>
  <c r="R1083" i="1"/>
  <c r="R1087" i="1"/>
  <c r="R1088" i="1"/>
  <c r="R1091" i="1"/>
  <c r="R1094" i="1"/>
  <c r="R1095" i="1"/>
  <c r="R1097" i="1"/>
  <c r="R1098" i="1"/>
  <c r="R1104" i="1"/>
  <c r="R1105" i="1"/>
  <c r="R1106" i="1"/>
  <c r="R1107" i="1"/>
  <c r="R1108" i="1"/>
  <c r="R1112" i="1"/>
  <c r="R1115" i="1"/>
  <c r="R1117" i="1"/>
  <c r="R1118" i="1"/>
  <c r="R1124" i="1"/>
  <c r="R1125" i="1"/>
  <c r="R1129" i="1"/>
  <c r="R1130" i="1"/>
  <c r="R1151" i="1"/>
  <c r="R1156" i="1"/>
  <c r="R1157" i="1"/>
  <c r="R1158" i="1"/>
  <c r="R1159" i="1"/>
  <c r="R1160" i="1"/>
  <c r="R1162" i="1"/>
  <c r="R1164" i="1"/>
  <c r="R1167" i="1"/>
  <c r="R1168" i="1"/>
  <c r="R1174" i="1"/>
  <c r="R1179" i="1"/>
  <c r="R226" i="1"/>
  <c r="M1172" i="1"/>
  <c r="M1178" i="1"/>
  <c r="M1201" i="1"/>
  <c r="M1215" i="1"/>
  <c r="E1201" i="1"/>
  <c r="E1178" i="1"/>
  <c r="E1172" i="1"/>
  <c r="E226" i="1"/>
  <c r="J226" i="1"/>
  <c r="E410" i="1"/>
  <c r="E434" i="1"/>
  <c r="I434" i="1"/>
  <c r="E452" i="1"/>
  <c r="E486" i="1"/>
  <c r="E505" i="1"/>
  <c r="E546" i="1"/>
  <c r="I546" i="1"/>
  <c r="E571" i="1"/>
  <c r="E572" i="1"/>
  <c r="E608" i="1"/>
  <c r="E650" i="1"/>
  <c r="J685" i="1"/>
  <c r="E687" i="1"/>
  <c r="E716" i="1"/>
  <c r="E732" i="1"/>
  <c r="E924" i="1"/>
  <c r="J927" i="1"/>
  <c r="E1050" i="1"/>
  <c r="K1050" i="1"/>
  <c r="E1068" i="1"/>
  <c r="K1068" i="1"/>
  <c r="E1083" i="1"/>
  <c r="K1083" i="1"/>
  <c r="E1087" i="1"/>
  <c r="K1087" i="1"/>
  <c r="E1088" i="1"/>
  <c r="K1088" i="1"/>
  <c r="E1091" i="1"/>
  <c r="K1091" i="1"/>
  <c r="E1094" i="1"/>
  <c r="K1094" i="1"/>
  <c r="E1095" i="1"/>
  <c r="K1095" i="1"/>
  <c r="E1097" i="1"/>
  <c r="E1098" i="1"/>
  <c r="K1098" i="1"/>
  <c r="E1104" i="1"/>
  <c r="K1104" i="1"/>
  <c r="E1105" i="1"/>
  <c r="K1105" i="1"/>
  <c r="E1106" i="1"/>
  <c r="K1106" i="1"/>
  <c r="E1107" i="1"/>
  <c r="K1107" i="1"/>
  <c r="E1108" i="1"/>
  <c r="E1112" i="1"/>
  <c r="K1112" i="1"/>
  <c r="E1115" i="1"/>
  <c r="K1115" i="1"/>
  <c r="E1117" i="1"/>
  <c r="K1117" i="1"/>
  <c r="E1118" i="1"/>
  <c r="K1118" i="1"/>
  <c r="E1124" i="1"/>
  <c r="K1124" i="1"/>
  <c r="E1125" i="1"/>
  <c r="K1125" i="1"/>
  <c r="E1129" i="1"/>
  <c r="E1130" i="1"/>
  <c r="K1130" i="1"/>
  <c r="E1151" i="1"/>
  <c r="K1151" i="1"/>
  <c r="E1156" i="1"/>
  <c r="E1157" i="1"/>
  <c r="E1158" i="1"/>
  <c r="K1158" i="1"/>
  <c r="E1159" i="1"/>
  <c r="E1160" i="1"/>
  <c r="K1160" i="1"/>
  <c r="E1162" i="1"/>
  <c r="K1162" i="1"/>
  <c r="E1164" i="1"/>
  <c r="K1164" i="1"/>
  <c r="E1167" i="1"/>
  <c r="K1167" i="1"/>
  <c r="E1168" i="1"/>
  <c r="K1168" i="1"/>
  <c r="E1174" i="1"/>
  <c r="K1179" i="1"/>
  <c r="E19" i="2"/>
  <c r="G19" i="2"/>
  <c r="J19" i="2"/>
  <c r="E20" i="2"/>
  <c r="G20" i="2"/>
  <c r="I20" i="2"/>
  <c r="E21" i="2"/>
  <c r="G21" i="2"/>
  <c r="I21" i="2"/>
  <c r="E22" i="2"/>
  <c r="G22" i="2"/>
  <c r="I22" i="2"/>
  <c r="E23" i="2"/>
  <c r="G23" i="2"/>
  <c r="I23" i="2"/>
  <c r="E24" i="2"/>
  <c r="G24" i="2"/>
  <c r="I24" i="2"/>
  <c r="E25" i="2"/>
  <c r="G25" i="2"/>
  <c r="I25" i="2"/>
  <c r="E26" i="2"/>
  <c r="G26" i="2"/>
  <c r="H26" i="2"/>
  <c r="E27" i="2"/>
  <c r="G27" i="2"/>
  <c r="I27" i="2"/>
  <c r="E28" i="2"/>
  <c r="G28" i="2"/>
  <c r="E29" i="2"/>
  <c r="G29" i="2"/>
  <c r="I29" i="2"/>
  <c r="E30" i="2"/>
  <c r="G30" i="2"/>
  <c r="I30" i="2"/>
  <c r="E31" i="2"/>
  <c r="G31" i="2"/>
  <c r="J31" i="2"/>
  <c r="E32" i="2"/>
  <c r="G32" i="2"/>
  <c r="I32" i="2"/>
  <c r="E33" i="2"/>
  <c r="G33" i="2"/>
  <c r="I33" i="2"/>
  <c r="E34" i="2"/>
  <c r="G34" i="2"/>
  <c r="I34" i="2"/>
  <c r="E35" i="2"/>
  <c r="G35" i="2"/>
  <c r="J35" i="2"/>
  <c r="E36" i="2"/>
  <c r="G36" i="2"/>
  <c r="J36" i="2"/>
  <c r="E37" i="2"/>
  <c r="G37" i="2"/>
  <c r="J37" i="2"/>
  <c r="E38" i="2"/>
  <c r="G38" i="2"/>
  <c r="J38" i="2"/>
  <c r="E39" i="2"/>
  <c r="G39" i="2"/>
  <c r="J39" i="2"/>
  <c r="E40" i="2"/>
  <c r="G40" i="2"/>
  <c r="J40" i="2"/>
  <c r="E41" i="2"/>
  <c r="G41" i="2"/>
  <c r="L41" i="2"/>
  <c r="E44" i="2"/>
  <c r="G44" i="2"/>
  <c r="K44" i="2"/>
  <c r="E45" i="2"/>
  <c r="G45" i="2"/>
  <c r="K45" i="2"/>
  <c r="E46" i="2"/>
  <c r="G46" i="2"/>
  <c r="K46" i="2"/>
  <c r="E47" i="2"/>
  <c r="G47" i="2"/>
  <c r="K47" i="2"/>
  <c r="E48" i="2"/>
  <c r="G48" i="2"/>
  <c r="K48" i="2"/>
  <c r="E49" i="2"/>
  <c r="G49" i="2"/>
  <c r="K49" i="2"/>
  <c r="E50" i="2"/>
  <c r="G50" i="2"/>
  <c r="K50" i="2"/>
  <c r="E51" i="2"/>
  <c r="G51" i="2"/>
  <c r="K51" i="2"/>
  <c r="E52" i="2"/>
  <c r="G52" i="2"/>
  <c r="K52" i="2"/>
  <c r="E53" i="2"/>
  <c r="G53" i="2"/>
  <c r="K53" i="2"/>
  <c r="E54" i="2"/>
  <c r="G54" i="2"/>
  <c r="K54" i="2"/>
  <c r="E55" i="2"/>
  <c r="G55" i="2"/>
  <c r="K55" i="2"/>
  <c r="E56" i="2"/>
  <c r="G56" i="2"/>
  <c r="K56" i="2"/>
  <c r="E57" i="2"/>
  <c r="G57" i="2"/>
  <c r="K57" i="2"/>
  <c r="E58" i="2"/>
  <c r="G58" i="2"/>
  <c r="K58" i="2"/>
  <c r="E59" i="2"/>
  <c r="G59" i="2"/>
  <c r="K59" i="2"/>
  <c r="E60" i="2"/>
  <c r="G60" i="2"/>
  <c r="K60" i="2"/>
  <c r="E61" i="2"/>
  <c r="G61" i="2"/>
  <c r="K61" i="2"/>
  <c r="E62" i="2"/>
  <c r="G62" i="2"/>
  <c r="K62" i="2"/>
  <c r="E63" i="2"/>
  <c r="G63" i="2"/>
  <c r="K63" i="2"/>
  <c r="E64" i="2"/>
  <c r="G64" i="2"/>
  <c r="K64" i="2"/>
  <c r="E65" i="2"/>
  <c r="G65" i="2"/>
  <c r="K65" i="2"/>
  <c r="E66" i="2"/>
  <c r="G66" i="2"/>
  <c r="K66" i="2"/>
  <c r="E67" i="2"/>
  <c r="G67" i="2"/>
  <c r="K67" i="2"/>
  <c r="E68" i="2"/>
  <c r="G68" i="2"/>
  <c r="K68" i="2"/>
  <c r="E69" i="2"/>
  <c r="G69" i="2"/>
  <c r="K69" i="2"/>
  <c r="E70" i="2"/>
  <c r="G70" i="2"/>
  <c r="K70" i="2"/>
  <c r="E71" i="2"/>
  <c r="G71" i="2"/>
  <c r="K71" i="2"/>
  <c r="E72" i="2"/>
  <c r="G72" i="2"/>
  <c r="K72" i="2"/>
  <c r="E73" i="2"/>
  <c r="G73" i="2"/>
  <c r="K73" i="2"/>
  <c r="E74" i="2"/>
  <c r="G74" i="2"/>
  <c r="K74" i="2"/>
  <c r="E75" i="2"/>
  <c r="G75" i="2"/>
  <c r="K75" i="2"/>
  <c r="E76" i="2"/>
  <c r="G76" i="2"/>
  <c r="K76" i="2"/>
  <c r="E77" i="2"/>
  <c r="G77" i="2"/>
  <c r="K77" i="2"/>
  <c r="E78" i="2"/>
  <c r="G78" i="2"/>
  <c r="K78" i="2"/>
  <c r="E19" i="3"/>
  <c r="G19" i="3"/>
  <c r="E20" i="3"/>
  <c r="G20" i="3"/>
  <c r="I20" i="3"/>
  <c r="E21" i="3"/>
  <c r="G21" i="3"/>
  <c r="I21" i="3"/>
  <c r="E22" i="3"/>
  <c r="G22" i="3"/>
  <c r="I22" i="3"/>
  <c r="E23" i="3"/>
  <c r="G23" i="3"/>
  <c r="I23" i="3"/>
  <c r="E24" i="3"/>
  <c r="G24" i="3"/>
  <c r="I24" i="3"/>
  <c r="E25" i="3"/>
  <c r="G25" i="3"/>
  <c r="I25" i="3"/>
  <c r="E26" i="3"/>
  <c r="G26" i="3"/>
  <c r="H26" i="3"/>
  <c r="E27" i="3"/>
  <c r="G27" i="3"/>
  <c r="I27" i="3"/>
  <c r="E28" i="3"/>
  <c r="G28" i="3"/>
  <c r="E29" i="3"/>
  <c r="G29" i="3"/>
  <c r="I29" i="3"/>
  <c r="E30" i="3"/>
  <c r="G30" i="3"/>
  <c r="I30" i="3"/>
  <c r="E31" i="3"/>
  <c r="G31" i="3"/>
  <c r="J31" i="3"/>
  <c r="E32" i="3"/>
  <c r="G32" i="3"/>
  <c r="I32" i="3"/>
  <c r="E33" i="3"/>
  <c r="G33" i="3"/>
  <c r="I33" i="3"/>
  <c r="E34" i="3"/>
  <c r="G34" i="3"/>
  <c r="I34" i="3"/>
  <c r="E35" i="3"/>
  <c r="G35" i="3"/>
  <c r="J35" i="3"/>
  <c r="E36" i="3"/>
  <c r="G36" i="3"/>
  <c r="J36" i="3"/>
  <c r="E37" i="3"/>
  <c r="G37" i="3"/>
  <c r="J37" i="3"/>
  <c r="E38" i="3"/>
  <c r="G38" i="3"/>
  <c r="J38" i="3"/>
  <c r="E39" i="3"/>
  <c r="G39" i="3"/>
  <c r="J39" i="3"/>
  <c r="E40" i="3"/>
  <c r="G40" i="3"/>
  <c r="E41" i="3"/>
  <c r="G41" i="3"/>
  <c r="L41" i="3"/>
  <c r="E44" i="3"/>
  <c r="G44" i="3"/>
  <c r="K44" i="3"/>
  <c r="E45" i="3"/>
  <c r="G45" i="3"/>
  <c r="K45" i="3"/>
  <c r="E46" i="3"/>
  <c r="G46" i="3"/>
  <c r="K46" i="3"/>
  <c r="E47" i="3"/>
  <c r="G47" i="3"/>
  <c r="K47" i="3"/>
  <c r="E48" i="3"/>
  <c r="G48" i="3"/>
  <c r="K48" i="3"/>
  <c r="E49" i="3"/>
  <c r="G49" i="3"/>
  <c r="K49" i="3"/>
  <c r="E50" i="3"/>
  <c r="G50" i="3"/>
  <c r="K50" i="3"/>
  <c r="E51" i="3"/>
  <c r="G51" i="3"/>
  <c r="K51" i="3"/>
  <c r="E52" i="3"/>
  <c r="G52" i="3"/>
  <c r="K52" i="3"/>
  <c r="E53" i="3"/>
  <c r="G53" i="3"/>
  <c r="K53" i="3"/>
  <c r="E54" i="3"/>
  <c r="G54" i="3"/>
  <c r="K54" i="3"/>
  <c r="E55" i="3"/>
  <c r="G55" i="3"/>
  <c r="K55" i="3"/>
  <c r="E56" i="3"/>
  <c r="G56" i="3"/>
  <c r="K56" i="3"/>
  <c r="E57" i="3"/>
  <c r="G57" i="3"/>
  <c r="K57" i="3"/>
  <c r="E58" i="3"/>
  <c r="G58" i="3"/>
  <c r="K58" i="3"/>
  <c r="E59" i="3"/>
  <c r="G59" i="3"/>
  <c r="K59" i="3"/>
  <c r="E60" i="3"/>
  <c r="G60" i="3"/>
  <c r="K60" i="3"/>
  <c r="E61" i="3"/>
  <c r="G61" i="3"/>
  <c r="K61" i="3"/>
  <c r="E62" i="3"/>
  <c r="G62" i="3"/>
  <c r="K62" i="3"/>
  <c r="E63" i="3"/>
  <c r="G63" i="3"/>
  <c r="K63" i="3"/>
  <c r="E64" i="3"/>
  <c r="G64" i="3"/>
  <c r="K64" i="3"/>
  <c r="E65" i="3"/>
  <c r="G65" i="3"/>
  <c r="K65" i="3"/>
  <c r="E66" i="3"/>
  <c r="G66" i="3"/>
  <c r="K66" i="3"/>
  <c r="E67" i="3"/>
  <c r="G67" i="3"/>
  <c r="K67" i="3"/>
  <c r="E68" i="3"/>
  <c r="G68" i="3"/>
  <c r="K68" i="3"/>
  <c r="E69" i="3"/>
  <c r="G69" i="3"/>
  <c r="K69" i="3"/>
  <c r="E70" i="3"/>
  <c r="G70" i="3"/>
  <c r="K70" i="3"/>
  <c r="E71" i="3"/>
  <c r="G71" i="3"/>
  <c r="K71" i="3"/>
  <c r="E72" i="3"/>
  <c r="G72" i="3"/>
  <c r="K72" i="3"/>
  <c r="E73" i="3"/>
  <c r="G73" i="3"/>
  <c r="K73" i="3"/>
  <c r="E74" i="3"/>
  <c r="G74" i="3"/>
  <c r="K74" i="3"/>
  <c r="E75" i="3"/>
  <c r="G75" i="3"/>
  <c r="K75" i="3"/>
  <c r="E76" i="3"/>
  <c r="G76" i="3"/>
  <c r="K76" i="3"/>
  <c r="E77" i="3"/>
  <c r="G77" i="3"/>
  <c r="K77" i="3"/>
  <c r="E78" i="3"/>
  <c r="G78" i="3"/>
  <c r="K78" i="3"/>
  <c r="C11" i="2"/>
  <c r="C14" i="2"/>
  <c r="E172" i="5"/>
  <c r="E202" i="5"/>
  <c r="E248" i="5"/>
  <c r="E264" i="5"/>
  <c r="E287" i="5"/>
  <c r="E329" i="5"/>
  <c r="E358" i="5"/>
  <c r="E381" i="5"/>
  <c r="E390" i="5"/>
  <c r="E417" i="5"/>
  <c r="E433" i="5"/>
  <c r="J19" i="3"/>
  <c r="E18" i="5"/>
  <c r="F633" i="1"/>
  <c r="G633" i="1" s="1"/>
  <c r="O633" i="1" s="1"/>
  <c r="F548" i="1"/>
  <c r="G548" i="1" s="1"/>
  <c r="N548" i="1" s="1"/>
  <c r="F537" i="1"/>
  <c r="G537" i="1" s="1"/>
  <c r="N537" i="1" s="1"/>
  <c r="F425" i="1"/>
  <c r="G425" i="1" s="1"/>
  <c r="J425" i="1" s="1"/>
  <c r="E17" i="5"/>
  <c r="E51" i="5"/>
  <c r="E105" i="5"/>
  <c r="E234" i="5"/>
  <c r="E242" i="5"/>
  <c r="E267" i="5"/>
  <c r="E361" i="5"/>
  <c r="E393" i="5"/>
  <c r="E143" i="5"/>
  <c r="E166" i="5"/>
  <c r="E181" i="5"/>
  <c r="E184" i="5"/>
  <c r="E206" i="5"/>
  <c r="E243" i="5"/>
  <c r="E247" i="5"/>
  <c r="E251" i="5"/>
  <c r="E276" i="5"/>
  <c r="E292" i="5"/>
  <c r="E354" i="5"/>
  <c r="E386" i="5"/>
  <c r="E399" i="5"/>
  <c r="E404" i="5"/>
  <c r="E420" i="5"/>
  <c r="E427" i="5"/>
  <c r="E436" i="5"/>
  <c r="E509" i="5"/>
  <c r="C13" i="2"/>
  <c r="C16" i="2"/>
  <c r="D16" i="2"/>
  <c r="C11" i="3"/>
  <c r="C14" i="3"/>
  <c r="E133" i="5"/>
  <c r="F485" i="1"/>
  <c r="G485" i="1" s="1"/>
  <c r="O485" i="1" s="1"/>
  <c r="E11" i="5"/>
  <c r="E31" i="5"/>
  <c r="E47" i="5"/>
  <c r="E122" i="5"/>
  <c r="E124" i="5"/>
  <c r="E131" i="5"/>
  <c r="E136" i="5"/>
  <c r="E253" i="5"/>
  <c r="E148" i="5"/>
  <c r="E26" i="5"/>
  <c r="E29" i="5"/>
  <c r="E42" i="5"/>
  <c r="E45" i="5"/>
  <c r="E63" i="5"/>
  <c r="E82" i="5"/>
  <c r="E149" i="5"/>
  <c r="E154" i="5"/>
  <c r="E173" i="5"/>
  <c r="E217" i="5"/>
  <c r="E260" i="5"/>
  <c r="E288" i="5"/>
  <c r="E58" i="5"/>
  <c r="E86" i="5"/>
  <c r="E109" i="5"/>
  <c r="E140" i="5"/>
  <c r="E169" i="5"/>
  <c r="E258" i="5"/>
  <c r="E240" i="5"/>
  <c r="E369" i="5"/>
  <c r="E372" i="5"/>
  <c r="E338" i="5"/>
  <c r="E359" i="5"/>
  <c r="E376" i="5"/>
  <c r="E384" i="5"/>
  <c r="E506" i="5"/>
  <c r="E157" i="5"/>
  <c r="E165" i="5"/>
  <c r="E190" i="5"/>
  <c r="E283" i="5"/>
  <c r="E473" i="5"/>
  <c r="E489" i="5"/>
  <c r="E218" i="5"/>
  <c r="E400" i="5"/>
  <c r="E446" i="5"/>
  <c r="E262" i="5"/>
  <c r="E275" i="5"/>
  <c r="E365" i="5"/>
  <c r="E410" i="5"/>
  <c r="E432" i="5"/>
  <c r="E453" i="5"/>
  <c r="E469" i="5"/>
  <c r="E507" i="5"/>
  <c r="E510" i="5"/>
  <c r="E408" i="5"/>
  <c r="E430" i="5"/>
  <c r="E437" i="5"/>
  <c r="E449" i="5"/>
  <c r="E465" i="5"/>
  <c r="E481" i="5"/>
  <c r="E497" i="5"/>
  <c r="E561" i="5"/>
  <c r="E198" i="5"/>
  <c r="E325" i="5"/>
  <c r="E341" i="5"/>
  <c r="E428" i="5"/>
  <c r="E445" i="5"/>
  <c r="E559" i="5"/>
  <c r="D16" i="3"/>
  <c r="C13" i="3"/>
  <c r="C16" i="3"/>
  <c r="G1392" i="1" l="1"/>
  <c r="K1392" i="1" s="1"/>
  <c r="G1391" i="1"/>
  <c r="K1391" i="1" s="1"/>
  <c r="G1390" i="1"/>
  <c r="K1390" i="1" s="1"/>
  <c r="F896" i="1"/>
  <c r="G896" i="1" s="1"/>
  <c r="O896" i="1" s="1"/>
  <c r="F828" i="1"/>
  <c r="G828" i="1" s="1"/>
  <c r="N828" i="1" s="1"/>
  <c r="E868" i="5"/>
  <c r="E891" i="5"/>
  <c r="E965" i="5"/>
  <c r="E991" i="5"/>
  <c r="E13" i="5"/>
  <c r="E48" i="5"/>
  <c r="F785" i="1"/>
  <c r="G785" i="1" s="1"/>
  <c r="N785" i="1" s="1"/>
  <c r="E252" i="5"/>
  <c r="E299" i="5"/>
  <c r="F947" i="1"/>
  <c r="G947" i="1" s="1"/>
  <c r="N947" i="1" s="1"/>
  <c r="F742" i="1"/>
  <c r="G742" i="1" s="1"/>
  <c r="K742" i="1" s="1"/>
  <c r="F728" i="1"/>
  <c r="G728" i="1" s="1"/>
  <c r="K728" i="1" s="1"/>
  <c r="F668" i="1"/>
  <c r="G668" i="1" s="1"/>
  <c r="N668" i="1" s="1"/>
  <c r="F612" i="1"/>
  <c r="G612" i="1" s="1"/>
  <c r="O612" i="1" s="1"/>
  <c r="F578" i="1"/>
  <c r="G578" i="1" s="1"/>
  <c r="N578" i="1" s="1"/>
  <c r="F433" i="1"/>
  <c r="G433" i="1" s="1"/>
  <c r="N433" i="1" s="1"/>
  <c r="F349" i="1"/>
  <c r="G349" i="1" s="1"/>
  <c r="J349" i="1" s="1"/>
  <c r="E939" i="5"/>
  <c r="E1014" i="5"/>
  <c r="E1040" i="5"/>
  <c r="E1066" i="5"/>
  <c r="E1104" i="5"/>
  <c r="E364" i="5"/>
  <c r="F904" i="1"/>
  <c r="G904" i="1" s="1"/>
  <c r="K904" i="1" s="1"/>
  <c r="F872" i="1"/>
  <c r="G872" i="1" s="1"/>
  <c r="N872" i="1" s="1"/>
  <c r="F837" i="1"/>
  <c r="G837" i="1" s="1"/>
  <c r="N837" i="1" s="1"/>
  <c r="F797" i="1"/>
  <c r="G797" i="1" s="1"/>
  <c r="K797" i="1" s="1"/>
  <c r="F705" i="1"/>
  <c r="G705" i="1" s="1"/>
  <c r="O705" i="1" s="1"/>
  <c r="F637" i="1"/>
  <c r="G637" i="1" s="1"/>
  <c r="N637" i="1" s="1"/>
  <c r="F447" i="1"/>
  <c r="G447" i="1" s="1"/>
  <c r="N447" i="1" s="1"/>
  <c r="E854" i="5"/>
  <c r="E883" i="5"/>
  <c r="E1112" i="5"/>
  <c r="F851" i="1"/>
  <c r="G851" i="1" s="1"/>
  <c r="K851" i="1" s="1"/>
  <c r="F914" i="1"/>
  <c r="G914" i="1" s="1"/>
  <c r="K914" i="1" s="1"/>
  <c r="F787" i="1"/>
  <c r="G787" i="1" s="1"/>
  <c r="N787" i="1" s="1"/>
  <c r="F382" i="1"/>
  <c r="G382" i="1" s="1"/>
  <c r="J382" i="1" s="1"/>
  <c r="E946" i="5"/>
  <c r="E1055" i="5"/>
  <c r="F912" i="1"/>
  <c r="G912" i="1" s="1"/>
  <c r="K912" i="1" s="1"/>
  <c r="F880" i="1"/>
  <c r="G880" i="1" s="1"/>
  <c r="N880" i="1" s="1"/>
  <c r="F721" i="1"/>
  <c r="G721" i="1" s="1"/>
  <c r="N721" i="1" s="1"/>
  <c r="F561" i="1"/>
  <c r="G561" i="1" s="1"/>
  <c r="N561" i="1" s="1"/>
  <c r="E832" i="5"/>
  <c r="E846" i="5"/>
  <c r="E972" i="5"/>
  <c r="E1018" i="5"/>
  <c r="F955" i="1"/>
  <c r="G955" i="1" s="1"/>
  <c r="N955" i="1" s="1"/>
  <c r="F867" i="1"/>
  <c r="G867" i="1" s="1"/>
  <c r="K867" i="1" s="1"/>
  <c r="F501" i="1"/>
  <c r="G501" i="1" s="1"/>
  <c r="J501" i="1" s="1"/>
  <c r="F341" i="1"/>
  <c r="G341" i="1" s="1"/>
  <c r="J341" i="1" s="1"/>
  <c r="E861" i="5"/>
  <c r="E875" i="5"/>
  <c r="E961" i="5"/>
  <c r="E987" i="5"/>
  <c r="E1113" i="5"/>
  <c r="E434" i="5"/>
  <c r="E328" i="5"/>
  <c r="F963" i="1"/>
  <c r="G963" i="1" s="1"/>
  <c r="K963" i="1" s="1"/>
  <c r="F939" i="1"/>
  <c r="G939" i="1" s="1"/>
  <c r="N939" i="1" s="1"/>
  <c r="F923" i="1"/>
  <c r="G923" i="1" s="1"/>
  <c r="K923" i="1" s="1"/>
  <c r="F805" i="1"/>
  <c r="G805" i="1" s="1"/>
  <c r="K805" i="1" s="1"/>
  <c r="E824" i="5"/>
  <c r="E935" i="5"/>
  <c r="E1033" i="5"/>
  <c r="E1108" i="5"/>
  <c r="E1119" i="5"/>
  <c r="F913" i="1"/>
  <c r="G913" i="1" s="1"/>
  <c r="N913" i="1" s="1"/>
  <c r="F895" i="1"/>
  <c r="G895" i="1" s="1"/>
  <c r="N895" i="1" s="1"/>
  <c r="F887" i="1"/>
  <c r="G887" i="1" s="1"/>
  <c r="N887" i="1" s="1"/>
  <c r="F801" i="1"/>
  <c r="G801" i="1" s="1"/>
  <c r="K801" i="1" s="1"/>
  <c r="F763" i="1"/>
  <c r="G763" i="1" s="1"/>
  <c r="O763" i="1" s="1"/>
  <c r="F723" i="1"/>
  <c r="G723" i="1" s="1"/>
  <c r="N723" i="1" s="1"/>
  <c r="F679" i="1"/>
  <c r="G679" i="1" s="1"/>
  <c r="K679" i="1" s="1"/>
  <c r="F468" i="1"/>
  <c r="G468" i="1" s="1"/>
  <c r="N468" i="1" s="1"/>
  <c r="E855" i="5"/>
  <c r="E41" i="5"/>
  <c r="E112" i="5"/>
  <c r="F484" i="1"/>
  <c r="G484" i="1" s="1"/>
  <c r="O484" i="1" s="1"/>
  <c r="E320" i="5"/>
  <c r="E327" i="5"/>
  <c r="E511" i="5"/>
  <c r="F903" i="1"/>
  <c r="G903" i="1" s="1"/>
  <c r="N903" i="1" s="1"/>
  <c r="F813" i="1"/>
  <c r="G813" i="1" s="1"/>
  <c r="N813" i="1" s="1"/>
  <c r="F645" i="1"/>
  <c r="G645" i="1" s="1"/>
  <c r="O645" i="1" s="1"/>
  <c r="F350" i="1"/>
  <c r="G350" i="1" s="1"/>
  <c r="O350" i="1" s="1"/>
  <c r="E847" i="5"/>
  <c r="E897" i="5"/>
  <c r="E999" i="5"/>
  <c r="E1010" i="5"/>
  <c r="E1105" i="5"/>
  <c r="E1116" i="5"/>
  <c r="G1373" i="1"/>
  <c r="K1373" i="1" s="1"/>
  <c r="E411" i="5"/>
  <c r="E256" i="5"/>
  <c r="F911" i="1"/>
  <c r="G911" i="1" s="1"/>
  <c r="K911" i="1" s="1"/>
  <c r="F487" i="1"/>
  <c r="G487" i="1" s="1"/>
  <c r="N487" i="1" s="1"/>
  <c r="F423" i="1"/>
  <c r="G423" i="1" s="1"/>
  <c r="J423" i="1" s="1"/>
  <c r="E892" i="5"/>
  <c r="E912" i="5"/>
  <c r="E938" i="5"/>
  <c r="E1036" i="5"/>
  <c r="E1058" i="5"/>
  <c r="F854" i="1"/>
  <c r="G854" i="1" s="1"/>
  <c r="N854" i="1" s="1"/>
  <c r="F727" i="1"/>
  <c r="G727" i="1" s="1"/>
  <c r="N727" i="1" s="1"/>
  <c r="F497" i="1"/>
  <c r="G497" i="1" s="1"/>
  <c r="N497" i="1" s="1"/>
  <c r="E834" i="5"/>
  <c r="E884" i="5"/>
  <c r="E941" i="5"/>
  <c r="E984" i="5"/>
  <c r="E995" i="5"/>
  <c r="E1061" i="5"/>
  <c r="E60" i="5"/>
  <c r="E1127" i="5"/>
  <c r="E1131" i="5"/>
  <c r="E461" i="5"/>
  <c r="E370" i="5"/>
  <c r="F768" i="1"/>
  <c r="G768" i="1" s="1"/>
  <c r="N768" i="1" s="1"/>
  <c r="F674" i="1"/>
  <c r="G674" i="1" s="1"/>
  <c r="K674" i="1" s="1"/>
  <c r="F595" i="1"/>
  <c r="G595" i="1" s="1"/>
  <c r="N595" i="1" s="1"/>
  <c r="F359" i="1"/>
  <c r="G359" i="1" s="1"/>
  <c r="J359" i="1" s="1"/>
  <c r="E862" i="5"/>
  <c r="E927" i="5"/>
  <c r="E956" i="5"/>
  <c r="E89" i="5"/>
  <c r="E214" i="5"/>
  <c r="E23" i="5"/>
  <c r="F725" i="1"/>
  <c r="G725" i="1" s="1"/>
  <c r="N725" i="1" s="1"/>
  <c r="F718" i="1"/>
  <c r="G718" i="1" s="1"/>
  <c r="N718" i="1" s="1"/>
  <c r="F481" i="1"/>
  <c r="G481" i="1" s="1"/>
  <c r="O481" i="1" s="1"/>
  <c r="F444" i="1"/>
  <c r="G444" i="1" s="1"/>
  <c r="O444" i="1" s="1"/>
  <c r="E876" i="5"/>
  <c r="E1079" i="5"/>
  <c r="E439" i="5"/>
  <c r="E348" i="5"/>
  <c r="E156" i="5"/>
  <c r="E332" i="5"/>
  <c r="F665" i="1"/>
  <c r="G665" i="1" s="1"/>
  <c r="K665" i="1" s="1"/>
  <c r="E827" i="5"/>
  <c r="E1006" i="5"/>
  <c r="E1043" i="5"/>
  <c r="E1054" i="5"/>
  <c r="E1094" i="5"/>
  <c r="E64" i="5"/>
  <c r="F403" i="1"/>
  <c r="G403" i="1" s="1"/>
  <c r="O403" i="1" s="1"/>
  <c r="F557" i="1"/>
  <c r="G557" i="1" s="1"/>
  <c r="N557" i="1" s="1"/>
  <c r="E182" i="5"/>
  <c r="F950" i="1"/>
  <c r="G950" i="1" s="1"/>
  <c r="O950" i="1" s="1"/>
  <c r="E538" i="5"/>
  <c r="F25" i="1"/>
  <c r="G25" i="1" s="1"/>
  <c r="E818" i="5"/>
  <c r="F357" i="1"/>
  <c r="G357" i="1" s="1"/>
  <c r="J357" i="1" s="1"/>
  <c r="E34" i="5"/>
  <c r="E281" i="5"/>
  <c r="F682" i="1"/>
  <c r="G682" i="1" s="1"/>
  <c r="N682" i="1" s="1"/>
  <c r="F811" i="1"/>
  <c r="G811" i="1" s="1"/>
  <c r="N811" i="1" s="1"/>
  <c r="E402" i="5"/>
  <c r="F928" i="1"/>
  <c r="G928" i="1" s="1"/>
  <c r="K928" i="1" s="1"/>
  <c r="E516" i="5"/>
  <c r="F940" i="1"/>
  <c r="G940" i="1" s="1"/>
  <c r="N940" i="1" s="1"/>
  <c r="E528" i="5"/>
  <c r="E536" i="5"/>
  <c r="F948" i="1"/>
  <c r="G948" i="1" s="1"/>
  <c r="O948" i="1" s="1"/>
  <c r="E544" i="5"/>
  <c r="F956" i="1"/>
  <c r="G956" i="1" s="1"/>
  <c r="N956" i="1" s="1"/>
  <c r="F964" i="1"/>
  <c r="G964" i="1" s="1"/>
  <c r="K964" i="1" s="1"/>
  <c r="E552" i="5"/>
  <c r="F215" i="1"/>
  <c r="G215" i="1" s="1"/>
  <c r="E1007" i="5"/>
  <c r="F219" i="1"/>
  <c r="G219" i="1" s="1"/>
  <c r="E1011" i="5"/>
  <c r="F316" i="1"/>
  <c r="G316" i="1" s="1"/>
  <c r="E1106" i="5"/>
  <c r="F46" i="1"/>
  <c r="G46" i="1" s="1"/>
  <c r="E839" i="5"/>
  <c r="F32" i="1"/>
  <c r="G32" i="1" s="1"/>
  <c r="E825" i="5"/>
  <c r="F170" i="1"/>
  <c r="G170" i="1" s="1"/>
  <c r="E963" i="5"/>
  <c r="F234" i="1"/>
  <c r="G234" i="1" s="1"/>
  <c r="E1025" i="5"/>
  <c r="F942" i="1"/>
  <c r="G942" i="1" s="1"/>
  <c r="N942" i="1" s="1"/>
  <c r="F549" i="1"/>
  <c r="G549" i="1" s="1"/>
  <c r="O549" i="1" s="1"/>
  <c r="F362" i="1"/>
  <c r="G362" i="1" s="1"/>
  <c r="O362" i="1" s="1"/>
  <c r="E371" i="5"/>
  <c r="F779" i="1"/>
  <c r="G779" i="1" s="1"/>
  <c r="N779" i="1" s="1"/>
  <c r="E392" i="5"/>
  <c r="F802" i="1"/>
  <c r="G802" i="1" s="1"/>
  <c r="N802" i="1" s="1"/>
  <c r="F926" i="1"/>
  <c r="G926" i="1" s="1"/>
  <c r="N926" i="1" s="1"/>
  <c r="E514" i="5"/>
  <c r="F157" i="1"/>
  <c r="G157" i="1" s="1"/>
  <c r="E950" i="5"/>
  <c r="F293" i="1"/>
  <c r="G293" i="1" s="1"/>
  <c r="E1084" i="5"/>
  <c r="F297" i="1"/>
  <c r="G297" i="1" s="1"/>
  <c r="E1088" i="5"/>
  <c r="E1089" i="5"/>
  <c r="F301" i="1"/>
  <c r="G301" i="1" s="1"/>
  <c r="E1092" i="5"/>
  <c r="F308" i="1"/>
  <c r="G308" i="1" s="1"/>
  <c r="E1099" i="5"/>
  <c r="F958" i="1"/>
  <c r="G958" i="1" s="1"/>
  <c r="N958" i="1" s="1"/>
  <c r="E546" i="5"/>
  <c r="E201" i="5"/>
  <c r="F586" i="1"/>
  <c r="G586" i="1" s="1"/>
  <c r="I586" i="1" s="1"/>
  <c r="E261" i="5"/>
  <c r="F661" i="1"/>
  <c r="G661" i="1" s="1"/>
  <c r="N661" i="1" s="1"/>
  <c r="E344" i="5"/>
  <c r="F750" i="1"/>
  <c r="G750" i="1" s="1"/>
  <c r="N750" i="1" s="1"/>
  <c r="E351" i="5"/>
  <c r="F759" i="1"/>
  <c r="G759" i="1" s="1"/>
  <c r="N759" i="1" s="1"/>
  <c r="F938" i="1"/>
  <c r="G938" i="1" s="1"/>
  <c r="N938" i="1" s="1"/>
  <c r="E526" i="5"/>
  <c r="F954" i="1"/>
  <c r="G954" i="1" s="1"/>
  <c r="N954" i="1" s="1"/>
  <c r="E542" i="5"/>
  <c r="F150" i="1"/>
  <c r="G150" i="1" s="1"/>
  <c r="E943" i="5"/>
  <c r="F204" i="1"/>
  <c r="G204" i="1" s="1"/>
  <c r="E997" i="5"/>
  <c r="F279" i="1"/>
  <c r="G279" i="1" s="1"/>
  <c r="E1070" i="5"/>
  <c r="F283" i="1"/>
  <c r="G283" i="1" s="1"/>
  <c r="E1074" i="5"/>
  <c r="F95" i="1"/>
  <c r="G95" i="1" s="1"/>
  <c r="E888" i="5"/>
  <c r="F87" i="1"/>
  <c r="G87" i="1" s="1"/>
  <c r="E880" i="5"/>
  <c r="F72" i="1"/>
  <c r="G72" i="1" s="1"/>
  <c r="E865" i="5"/>
  <c r="F65" i="1"/>
  <c r="G65" i="1" s="1"/>
  <c r="E858" i="5"/>
  <c r="F58" i="1"/>
  <c r="G58" i="1" s="1"/>
  <c r="E851" i="5"/>
  <c r="E406" i="5"/>
  <c r="F930" i="1"/>
  <c r="G930" i="1" s="1"/>
  <c r="N930" i="1" s="1"/>
  <c r="F385" i="1"/>
  <c r="G385" i="1" s="1"/>
  <c r="J385" i="1" s="1"/>
  <c r="E96" i="5"/>
  <c r="F443" i="1"/>
  <c r="G443" i="1" s="1"/>
  <c r="O443" i="1" s="1"/>
  <c r="E104" i="5"/>
  <c r="F451" i="1"/>
  <c r="G451" i="1" s="1"/>
  <c r="N451" i="1" s="1"/>
  <c r="E111" i="5"/>
  <c r="F460" i="1"/>
  <c r="G460" i="1" s="1"/>
  <c r="O460" i="1" s="1"/>
  <c r="E484" i="5"/>
  <c r="F894" i="1"/>
  <c r="G894" i="1" s="1"/>
  <c r="N894" i="1" s="1"/>
  <c r="F910" i="1"/>
  <c r="G910" i="1" s="1"/>
  <c r="N910" i="1" s="1"/>
  <c r="E500" i="5"/>
  <c r="F190" i="1"/>
  <c r="G190" i="1" s="1"/>
  <c r="E983" i="5"/>
  <c r="F197" i="1"/>
  <c r="G197" i="1" s="1"/>
  <c r="E990" i="5"/>
  <c r="F258" i="1"/>
  <c r="G258" i="1" s="1"/>
  <c r="E1049" i="5"/>
  <c r="F600" i="1"/>
  <c r="G600" i="1" s="1"/>
  <c r="J600" i="1" s="1"/>
  <c r="E1137" i="5"/>
  <c r="F616" i="1"/>
  <c r="G616" i="1" s="1"/>
  <c r="I616" i="1" s="1"/>
  <c r="E1141" i="5"/>
  <c r="F656" i="1"/>
  <c r="G656" i="1" s="1"/>
  <c r="I656" i="1" s="1"/>
  <c r="E1145" i="5"/>
  <c r="F932" i="1"/>
  <c r="G932" i="1" s="1"/>
  <c r="K932" i="1" s="1"/>
  <c r="E520" i="5"/>
  <c r="F238" i="1"/>
  <c r="G238" i="1" s="1"/>
  <c r="E1029" i="5"/>
  <c r="F112" i="1"/>
  <c r="G112" i="1" s="1"/>
  <c r="E905" i="5"/>
  <c r="E91" i="5"/>
  <c r="F438" i="1"/>
  <c r="G438" i="1" s="1"/>
  <c r="O438" i="1" s="1"/>
  <c r="F936" i="1"/>
  <c r="G936" i="1" s="1"/>
  <c r="O936" i="1" s="1"/>
  <c r="E524" i="5"/>
  <c r="F944" i="1"/>
  <c r="G944" i="1" s="1"/>
  <c r="K944" i="1" s="1"/>
  <c r="E532" i="5"/>
  <c r="F952" i="1"/>
  <c r="G952" i="1" s="1"/>
  <c r="N952" i="1" s="1"/>
  <c r="E540" i="5"/>
  <c r="F968" i="1"/>
  <c r="G968" i="1" s="1"/>
  <c r="O968" i="1" s="1"/>
  <c r="E556" i="5"/>
  <c r="F137" i="1"/>
  <c r="G137" i="1" s="1"/>
  <c r="E930" i="5"/>
  <c r="F141" i="1"/>
  <c r="G141" i="1" s="1"/>
  <c r="E934" i="5"/>
  <c r="F183" i="1"/>
  <c r="G183" i="1" s="1"/>
  <c r="E976" i="5"/>
  <c r="F248" i="1"/>
  <c r="G248" i="1" s="1"/>
  <c r="E1039" i="5"/>
  <c r="F579" i="1"/>
  <c r="G579" i="1" s="1"/>
  <c r="I579" i="1" s="1"/>
  <c r="E1130" i="5"/>
  <c r="E233" i="5"/>
  <c r="F629" i="1"/>
  <c r="G629" i="1" s="1"/>
  <c r="N629" i="1" s="1"/>
  <c r="E419" i="5"/>
  <c r="E296" i="5"/>
  <c r="F966" i="1"/>
  <c r="G966" i="1" s="1"/>
  <c r="K966" i="1" s="1"/>
  <c r="E294" i="5"/>
  <c r="F697" i="1"/>
  <c r="G697" i="1" s="1"/>
  <c r="O697" i="1" s="1"/>
  <c r="F108" i="1"/>
  <c r="G108" i="1" s="1"/>
  <c r="E901" i="5"/>
  <c r="E76" i="5"/>
  <c r="F420" i="1"/>
  <c r="G420" i="1" s="1"/>
  <c r="O420" i="1" s="1"/>
  <c r="E304" i="5"/>
  <c r="F707" i="1"/>
  <c r="G707" i="1" s="1"/>
  <c r="N707" i="1" s="1"/>
  <c r="E424" i="5"/>
  <c r="F834" i="1"/>
  <c r="G834" i="1" s="1"/>
  <c r="K834" i="1" s="1"/>
  <c r="F934" i="1"/>
  <c r="G934" i="1" s="1"/>
  <c r="K934" i="1" s="1"/>
  <c r="E522" i="5"/>
  <c r="F130" i="1"/>
  <c r="G130" i="1" s="1"/>
  <c r="E923" i="5"/>
  <c r="F180" i="1"/>
  <c r="G180" i="1" s="1"/>
  <c r="E973" i="5"/>
  <c r="F344" i="1"/>
  <c r="G344" i="1" s="1"/>
  <c r="O344" i="1" s="1"/>
  <c r="E1123" i="5"/>
  <c r="E57" i="5"/>
  <c r="E94" i="5"/>
  <c r="E207" i="5"/>
  <c r="G1374" i="1"/>
  <c r="K1374" i="1" s="1"/>
  <c r="E75" i="5"/>
  <c r="F15" i="1"/>
  <c r="G1389" i="1"/>
  <c r="G1388" i="1"/>
  <c r="E54" i="5"/>
  <c r="F380" i="1"/>
  <c r="G380" i="1" s="1"/>
  <c r="O380" i="1" s="1"/>
  <c r="E316" i="5"/>
  <c r="F722" i="1"/>
  <c r="G722" i="1" s="1"/>
  <c r="N722" i="1" s="1"/>
  <c r="F826" i="1"/>
  <c r="G826" i="1" s="1"/>
  <c r="N826" i="1" s="1"/>
  <c r="E416" i="5"/>
  <c r="F151" i="1"/>
  <c r="G151" i="1" s="1"/>
  <c r="E944" i="5"/>
  <c r="F158" i="1"/>
  <c r="G158" i="1" s="1"/>
  <c r="E951" i="5"/>
  <c r="F281" i="1"/>
  <c r="G281" i="1" s="1"/>
  <c r="E1072" i="5"/>
  <c r="E197" i="5"/>
  <c r="F575" i="1"/>
  <c r="G575" i="1" s="1"/>
  <c r="N575" i="1" s="1"/>
  <c r="E238" i="5"/>
  <c r="F634" i="1"/>
  <c r="G634" i="1" s="1"/>
  <c r="N634" i="1" s="1"/>
  <c r="F689" i="1"/>
  <c r="G689" i="1" s="1"/>
  <c r="K689" i="1" s="1"/>
  <c r="E286" i="5"/>
  <c r="F886" i="1"/>
  <c r="G886" i="1" s="1"/>
  <c r="N886" i="1" s="1"/>
  <c r="E476" i="5"/>
  <c r="F902" i="1"/>
  <c r="G902" i="1" s="1"/>
  <c r="N902" i="1" s="1"/>
  <c r="E492" i="5"/>
  <c r="F271" i="1"/>
  <c r="G271" i="1" s="1"/>
  <c r="E1062" i="5"/>
  <c r="E37" i="5"/>
  <c r="F360" i="1"/>
  <c r="G360" i="1" s="1"/>
  <c r="J360" i="1" s="1"/>
  <c r="E67" i="5"/>
  <c r="F406" i="1"/>
  <c r="G406" i="1" s="1"/>
  <c r="O406" i="1" s="1"/>
  <c r="E116" i="5"/>
  <c r="F465" i="1"/>
  <c r="G465" i="1" s="1"/>
  <c r="O465" i="1" s="1"/>
  <c r="E188" i="5"/>
  <c r="F564" i="1"/>
  <c r="G564" i="1" s="1"/>
  <c r="N564" i="1" s="1"/>
  <c r="E224" i="5"/>
  <c r="F618" i="1"/>
  <c r="G618" i="1" s="1"/>
  <c r="N618" i="1" s="1"/>
  <c r="F819" i="1"/>
  <c r="G819" i="1" s="1"/>
  <c r="N819" i="1" s="1"/>
  <c r="E409" i="5"/>
  <c r="E466" i="5"/>
  <c r="F876" i="1"/>
  <c r="G876" i="1" s="1"/>
  <c r="K876" i="1" s="1"/>
  <c r="E471" i="5"/>
  <c r="F881" i="1"/>
  <c r="G881" i="1" s="1"/>
  <c r="N881" i="1" s="1"/>
  <c r="E21" i="5"/>
  <c r="F342" i="1"/>
  <c r="G342" i="1" s="1"/>
  <c r="J342" i="1" s="1"/>
  <c r="E30" i="5"/>
  <c r="F353" i="1"/>
  <c r="G353" i="1" s="1"/>
  <c r="J353" i="1" s="1"/>
  <c r="E114" i="5"/>
  <c r="F463" i="1"/>
  <c r="G463" i="1" s="1"/>
  <c r="O463" i="1" s="1"/>
  <c r="E180" i="5"/>
  <c r="F555" i="1"/>
  <c r="G555" i="1" s="1"/>
  <c r="O555" i="1" s="1"/>
  <c r="E212" i="5"/>
  <c r="F599" i="1"/>
  <c r="G599" i="1" s="1"/>
  <c r="N599" i="1" s="1"/>
  <c r="F613" i="1"/>
  <c r="G613" i="1" s="1"/>
  <c r="N613" i="1" s="1"/>
  <c r="E223" i="5"/>
  <c r="E307" i="5"/>
  <c r="F710" i="1"/>
  <c r="G710" i="1" s="1"/>
  <c r="J710" i="1" s="1"/>
  <c r="E342" i="5"/>
  <c r="F748" i="1"/>
  <c r="G748" i="1" s="1"/>
  <c r="N748" i="1" s="1"/>
  <c r="F111" i="1"/>
  <c r="G111" i="1" s="1"/>
  <c r="E904" i="5"/>
  <c r="F140" i="1"/>
  <c r="G140" i="1" s="1"/>
  <c r="E933" i="5"/>
  <c r="F236" i="1"/>
  <c r="G236" i="1" s="1"/>
  <c r="E1027" i="5"/>
  <c r="F807" i="1"/>
  <c r="G807" i="1" s="1"/>
  <c r="N807" i="1" s="1"/>
  <c r="E397" i="5"/>
  <c r="E398" i="5"/>
  <c r="E447" i="5"/>
  <c r="F857" i="1"/>
  <c r="G857" i="1" s="1"/>
  <c r="N857" i="1" s="1"/>
  <c r="E452" i="5"/>
  <c r="F862" i="1"/>
  <c r="G862" i="1" s="1"/>
  <c r="N862" i="1" s="1"/>
  <c r="F869" i="1"/>
  <c r="G869" i="1" s="1"/>
  <c r="N869" i="1" s="1"/>
  <c r="E459" i="5"/>
  <c r="F126" i="1"/>
  <c r="G126" i="1" s="1"/>
  <c r="E919" i="5"/>
  <c r="F176" i="1"/>
  <c r="G176" i="1" s="1"/>
  <c r="E969" i="5"/>
  <c r="F225" i="1"/>
  <c r="G225" i="1" s="1"/>
  <c r="E1017" i="5"/>
  <c r="E16" i="5"/>
  <c r="F337" i="1"/>
  <c r="G337" i="1" s="1"/>
  <c r="J337" i="1" s="1"/>
  <c r="E85" i="5"/>
  <c r="F431" i="1"/>
  <c r="G431" i="1" s="1"/>
  <c r="N431" i="1" s="1"/>
  <c r="E170" i="5"/>
  <c r="F542" i="1"/>
  <c r="G542" i="1" s="1"/>
  <c r="N542" i="1" s="1"/>
  <c r="F593" i="1"/>
  <c r="G593" i="1" s="1"/>
  <c r="O593" i="1" s="1"/>
  <c r="E205" i="5"/>
  <c r="E335" i="5"/>
  <c r="F740" i="1"/>
  <c r="G740" i="1" s="1"/>
  <c r="O740" i="1" s="1"/>
  <c r="E340" i="5"/>
  <c r="F746" i="1"/>
  <c r="G746" i="1" s="1"/>
  <c r="O746" i="1" s="1"/>
  <c r="E442" i="5"/>
  <c r="F852" i="1"/>
  <c r="G852" i="1" s="1"/>
  <c r="N852" i="1" s="1"/>
  <c r="F459" i="1"/>
  <c r="G459" i="1" s="1"/>
  <c r="O459" i="1" s="1"/>
  <c r="E110" i="5"/>
  <c r="E137" i="5"/>
  <c r="F491" i="1"/>
  <c r="G491" i="1" s="1"/>
  <c r="N491" i="1" s="1"/>
  <c r="F696" i="1"/>
  <c r="G696" i="1" s="1"/>
  <c r="K696" i="1" s="1"/>
  <c r="E293" i="5"/>
  <c r="E330" i="5"/>
  <c r="F736" i="1"/>
  <c r="G736" i="1" s="1"/>
  <c r="N736" i="1" s="1"/>
  <c r="F583" i="1"/>
  <c r="G583" i="1" s="1"/>
  <c r="I583" i="1" s="1"/>
  <c r="E1135" i="5"/>
  <c r="E1134" i="5"/>
  <c r="F86" i="1"/>
  <c r="G86" i="1" s="1"/>
  <c r="E879" i="5"/>
  <c r="F591" i="1"/>
  <c r="G591" i="1" s="1"/>
  <c r="N591" i="1" s="1"/>
  <c r="E203" i="5"/>
  <c r="F831" i="1"/>
  <c r="G831" i="1" s="1"/>
  <c r="N831" i="1" s="1"/>
  <c r="E421" i="5"/>
  <c r="F113" i="1"/>
  <c r="G113" i="1" s="1"/>
  <c r="E906" i="5"/>
  <c r="F131" i="1"/>
  <c r="G131" i="1" s="1"/>
  <c r="E924" i="5"/>
  <c r="K1368" i="1"/>
  <c r="F404" i="1"/>
  <c r="G404" i="1" s="1"/>
  <c r="O404" i="1" s="1"/>
  <c r="F449" i="1"/>
  <c r="G449" i="1" s="1"/>
  <c r="N449" i="1" s="1"/>
  <c r="F477" i="1"/>
  <c r="G477" i="1" s="1"/>
  <c r="O477" i="1" s="1"/>
  <c r="G1372" i="1"/>
  <c r="K1372" i="1" s="1"/>
  <c r="F445" i="1"/>
  <c r="G445" i="1" s="1"/>
  <c r="O445" i="1" s="1"/>
  <c r="G1370" i="1"/>
  <c r="K1370" i="1" s="1"/>
  <c r="G1369" i="1"/>
  <c r="K1369" i="1" s="1"/>
  <c r="G1375" i="1"/>
  <c r="K1375" i="1" s="1"/>
  <c r="E227" i="5"/>
  <c r="F621" i="1"/>
  <c r="G621" i="1" s="1"/>
  <c r="N621" i="1" s="1"/>
  <c r="E291" i="5"/>
  <c r="F694" i="1"/>
  <c r="G694" i="1" s="1"/>
  <c r="K694" i="1" s="1"/>
  <c r="F314" i="1"/>
  <c r="G314" i="1" s="1"/>
  <c r="J314" i="1" s="1"/>
  <c r="E12" i="5"/>
  <c r="F346" i="1"/>
  <c r="G346" i="1" s="1"/>
  <c r="J346" i="1" s="1"/>
  <c r="E24" i="5"/>
  <c r="E300" i="5"/>
  <c r="E301" i="5"/>
  <c r="F358" i="1"/>
  <c r="G358" i="1" s="1"/>
  <c r="J358" i="1" s="1"/>
  <c r="E35" i="5"/>
  <c r="F422" i="1"/>
  <c r="G422" i="1" s="1"/>
  <c r="N422" i="1" s="1"/>
  <c r="E78" i="5"/>
  <c r="F377" i="1"/>
  <c r="G377" i="1" s="1"/>
  <c r="O377" i="1" s="1"/>
  <c r="F492" i="1"/>
  <c r="G492" i="1" s="1"/>
  <c r="N492" i="1" s="1"/>
  <c r="F388" i="1"/>
  <c r="G388" i="1" s="1"/>
  <c r="J388" i="1" s="1"/>
  <c r="F437" i="1"/>
  <c r="G437" i="1" s="1"/>
  <c r="N437" i="1" s="1"/>
  <c r="F454" i="1"/>
  <c r="G454" i="1" s="1"/>
  <c r="N454" i="1" s="1"/>
  <c r="F480" i="1"/>
  <c r="G480" i="1" s="1"/>
  <c r="O480" i="1" s="1"/>
  <c r="F500" i="1"/>
  <c r="G500" i="1" s="1"/>
  <c r="N500" i="1" s="1"/>
  <c r="E334" i="5"/>
  <c r="E441" i="5"/>
  <c r="E504" i="5"/>
  <c r="G1371" i="1"/>
  <c r="G1381" i="1"/>
  <c r="K1380" i="1"/>
  <c r="G1382" i="1"/>
  <c r="G1387" i="1"/>
  <c r="G1383" i="1"/>
  <c r="G1379" i="1"/>
  <c r="G1386" i="1"/>
  <c r="G1378" i="1"/>
  <c r="G1385" i="1"/>
  <c r="G1377" i="1"/>
  <c r="G1384" i="1"/>
  <c r="G1376" i="1"/>
  <c r="C11" i="1"/>
  <c r="C12" i="1"/>
  <c r="P1393" i="1" l="1"/>
  <c r="P1392" i="1"/>
  <c r="P1391" i="1"/>
  <c r="P1390" i="1"/>
  <c r="P1388" i="1"/>
  <c r="P1389" i="1"/>
  <c r="K1388" i="1"/>
  <c r="K1389" i="1"/>
  <c r="K1381" i="1"/>
  <c r="K1371" i="1"/>
  <c r="K1382" i="1"/>
  <c r="P1379" i="1"/>
  <c r="P1377" i="1"/>
  <c r="P1385" i="1"/>
  <c r="P1378" i="1"/>
  <c r="P1383" i="1"/>
  <c r="P1386" i="1"/>
  <c r="P1376" i="1"/>
  <c r="P1384" i="1"/>
  <c r="P1387" i="1"/>
  <c r="P1343" i="1"/>
  <c r="P1330" i="1"/>
  <c r="P1359" i="1"/>
  <c r="P1316" i="1"/>
  <c r="P1365" i="1"/>
  <c r="P1336" i="1"/>
  <c r="P1276" i="1"/>
  <c r="C15" i="1"/>
  <c r="P1361" i="1"/>
  <c r="P1340" i="1"/>
  <c r="P1348" i="1"/>
  <c r="P1341" i="1"/>
  <c r="P1372" i="1"/>
  <c r="P1299" i="1"/>
  <c r="P1381" i="1"/>
  <c r="P1345" i="1"/>
  <c r="P1329" i="1"/>
  <c r="P1353" i="1"/>
  <c r="P1349" i="1"/>
  <c r="P1374" i="1"/>
  <c r="P1322" i="1"/>
  <c r="P1367" i="1"/>
  <c r="P1350" i="1"/>
  <c r="P1375" i="1"/>
  <c r="P1296" i="1"/>
  <c r="P1314" i="1"/>
  <c r="P1370" i="1"/>
  <c r="P1324" i="1"/>
  <c r="P1371" i="1"/>
  <c r="P1305" i="1"/>
  <c r="P1380" i="1"/>
  <c r="P1355" i="1"/>
  <c r="P1306" i="1"/>
  <c r="P1317" i="1"/>
  <c r="P1369" i="1"/>
  <c r="P1308" i="1"/>
  <c r="P1288" i="1"/>
  <c r="P1346" i="1"/>
  <c r="P1339" i="1"/>
  <c r="P1273" i="1"/>
  <c r="P1304" i="1"/>
  <c r="P1327" i="1"/>
  <c r="P1283" i="1"/>
  <c r="P1289" i="1"/>
  <c r="P1335" i="1"/>
  <c r="P1332" i="1"/>
  <c r="P1277" i="1"/>
  <c r="P1297" i="1"/>
  <c r="P1312" i="1"/>
  <c r="P1286" i="1"/>
  <c r="P1347" i="1"/>
  <c r="P1291" i="1"/>
  <c r="P1321" i="1"/>
  <c r="P1284" i="1"/>
  <c r="P1382" i="1"/>
  <c r="P1354" i="1"/>
  <c r="P1364" i="1"/>
  <c r="P1303" i="1"/>
  <c r="P1319" i="1"/>
  <c r="P1337" i="1"/>
  <c r="P1344" i="1"/>
  <c r="P1358" i="1"/>
  <c r="P1287" i="1"/>
  <c r="P1313" i="1"/>
  <c r="P1294" i="1"/>
  <c r="P1338" i="1"/>
  <c r="P1280" i="1"/>
  <c r="P1326" i="1"/>
  <c r="P1333" i="1"/>
  <c r="P1352" i="1"/>
  <c r="P1275" i="1"/>
  <c r="P1310" i="1"/>
  <c r="P1373" i="1"/>
  <c r="P1279" i="1"/>
  <c r="P1351" i="1"/>
  <c r="P1363" i="1"/>
  <c r="P1302" i="1"/>
  <c r="P1307" i="1"/>
  <c r="P1328" i="1"/>
  <c r="P1293" i="1"/>
  <c r="P1295" i="1"/>
  <c r="P1290" i="1"/>
  <c r="P1320" i="1"/>
  <c r="P1292" i="1"/>
  <c r="P1298" i="1"/>
  <c r="P1311" i="1"/>
  <c r="P1331" i="1"/>
  <c r="P1309" i="1"/>
  <c r="P1315" i="1"/>
  <c r="P1281" i="1"/>
  <c r="P1301" i="1"/>
  <c r="P1368" i="1"/>
  <c r="P1318" i="1"/>
  <c r="P1278" i="1"/>
  <c r="P1360" i="1"/>
  <c r="P1274" i="1"/>
  <c r="P1334" i="1"/>
  <c r="P1366" i="1"/>
  <c r="P1356" i="1"/>
  <c r="P1300" i="1"/>
  <c r="P1325" i="1"/>
  <c r="P1342" i="1"/>
  <c r="P1285" i="1"/>
  <c r="P1362" i="1"/>
  <c r="P1323" i="1"/>
  <c r="P1282" i="1"/>
  <c r="P1357" i="1"/>
  <c r="C16" i="1"/>
  <c r="D18" i="1" s="1"/>
  <c r="K1376" i="1"/>
  <c r="K1386" i="1"/>
  <c r="K1385" i="1"/>
  <c r="K1379" i="1"/>
  <c r="K1384" i="1"/>
  <c r="K1378" i="1"/>
  <c r="K1383" i="1"/>
  <c r="K1377" i="1"/>
  <c r="K138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<sst xmlns="http://schemas.openxmlformats.org/spreadsheetml/2006/main" count="13188" uniqueCount="3564">
  <si>
    <t> 06.11.1974 22:03 </t>
  </si>
  <si>
    <t> -0.018 </t>
  </si>
  <si>
    <t> BBS 22 </t>
  </si>
  <si>
    <t>2442395.252 </t>
  </si>
  <si>
    <t> 13.12.1974 18:02 </t>
  </si>
  <si>
    <t> BBS 19 </t>
  </si>
  <si>
    <t>2442404.251 </t>
  </si>
  <si>
    <t> 22.12.1974 18:01 </t>
  </si>
  <si>
    <t>2442470.507 </t>
  </si>
  <si>
    <t> 27.02.1975 00:10 </t>
  </si>
  <si>
    <t> BBS 21 </t>
  </si>
  <si>
    <t>2442491.787 </t>
  </si>
  <si>
    <t> 20.03.1975 06:53 </t>
  </si>
  <si>
    <t>2455098.6601 </t>
  </si>
  <si>
    <t> 24.09.2009 03:50 </t>
  </si>
  <si>
    <t>16177</t>
  </si>
  <si>
    <t> R.Sabo </t>
  </si>
  <si>
    <t> JAAVSO 38;120 </t>
  </si>
  <si>
    <t>2455304.8199 </t>
  </si>
  <si>
    <t> 18.04.2010 07:40 </t>
  </si>
  <si>
    <t>16429</t>
  </si>
  <si>
    <t> -0.0219 </t>
  </si>
  <si>
    <t> JAAVSO 39;94 </t>
  </si>
  <si>
    <t>2455342.4524 </t>
  </si>
  <si>
    <t> 25.05.2010 22:51 </t>
  </si>
  <si>
    <t>16475</t>
  </si>
  <si>
    <t>m</t>
  </si>
  <si>
    <t>IBVS 5988 </t>
  </si>
  <si>
    <t>2455396.4465 </t>
  </si>
  <si>
    <t>IBVS 6244</t>
  </si>
  <si>
    <t> 26.04.1975 22:07 </t>
  </si>
  <si>
    <t>2442546.600 </t>
  </si>
  <si>
    <t> 14.05.1975 02:24 </t>
  </si>
  <si>
    <t>2442550.691 </t>
  </si>
  <si>
    <t> 18.05.1975 04:35 </t>
  </si>
  <si>
    <t>2442551.512 </t>
  </si>
  <si>
    <t> 19.05.1975 00:17 </t>
  </si>
  <si>
    <t>JAVSO..43..238</t>
  </si>
  <si>
    <t>JAVSO..44..164</t>
  </si>
  <si>
    <t>JAVSO..45..215</t>
  </si>
  <si>
    <t>IBVS 6232</t>
  </si>
  <si>
    <t>VSB 53 </t>
  </si>
  <si>
    <t>2455836.5822 </t>
  </si>
  <si>
    <t> 02.10.2011 01:58 </t>
  </si>
  <si>
    <t> -0.0235 </t>
  </si>
  <si>
    <t> J.A.Howell </t>
  </si>
  <si>
    <t> JAAVSO 41;122 </t>
  </si>
  <si>
    <t>2456064.8315 </t>
  </si>
  <si>
    <t> 17.05.2012 07:57 </t>
  </si>
  <si>
    <t> -0.0236 </t>
  </si>
  <si>
    <t>IBVS 6196</t>
  </si>
  <si>
    <t>OEJV 0181</t>
  </si>
  <si>
    <t>BAD?</t>
  </si>
  <si>
    <t>s6</t>
  </si>
  <si>
    <t>s7</t>
  </si>
  <si>
    <t>IBVS 6209</t>
  </si>
  <si>
    <t>OEJV 0179</t>
  </si>
  <si>
    <t> JAAVSO 41;328 </t>
  </si>
  <si>
    <t>2456479.6060 </t>
  </si>
  <si>
    <t> 06.07.2013 02:32 </t>
  </si>
  <si>
    <t> -0.0249 </t>
  </si>
  <si>
    <t>2456491.475 </t>
  </si>
  <si>
    <t> 17.07.2013 23:24 </t>
  </si>
  <si>
    <t>Hasler N</t>
  </si>
  <si>
    <t>BBSAG Bull....1</t>
  </si>
  <si>
    <t>B</t>
  </si>
  <si>
    <t>v</t>
  </si>
  <si>
    <t>AN 290,107</t>
  </si>
  <si>
    <t>K</t>
  </si>
  <si>
    <t>Locher K</t>
  </si>
  <si>
    <t>BBSAG Bull....2</t>
  </si>
  <si>
    <t>Peter H</t>
  </si>
  <si>
    <t>BBSAG Bull....3</t>
  </si>
  <si>
    <t>ORION 97</t>
  </si>
  <si>
    <t>BBSAG Bull....4</t>
  </si>
  <si>
    <t>BRNO 9</t>
  </si>
  <si>
    <t>IBVS 221</t>
  </si>
  <si>
    <t>ORION 12</t>
  </si>
  <si>
    <t>BBSAG Bull....6</t>
  </si>
  <si>
    <t>JAAVSO 3,60</t>
  </si>
  <si>
    <t>BBSAG Bull....7</t>
  </si>
  <si>
    <t>BBSAG Bull....8</t>
  </si>
  <si>
    <t>AA 11,174</t>
  </si>
  <si>
    <t>AA 18,331</t>
  </si>
  <si>
    <t>ORION 13</t>
  </si>
  <si>
    <t>BBSAG Bull....9</t>
  </si>
  <si>
    <t>Diethelm R</t>
  </si>
  <si>
    <t>BBSAG Bull...12</t>
  </si>
  <si>
    <t>BBSAG Bull...13</t>
  </si>
  <si>
    <t>BBSAG Bull...17</t>
  </si>
  <si>
    <t>BBSAG Bull...18</t>
  </si>
  <si>
    <t>BBSAG Bull...19</t>
  </si>
  <si>
    <t>Germann R</t>
  </si>
  <si>
    <t>BBSAG Bull...21</t>
  </si>
  <si>
    <t>BBSAG Bull...23</t>
  </si>
  <si>
    <t>JAAVSO 4,86</t>
  </si>
  <si>
    <t>ORION 119</t>
  </si>
  <si>
    <t>BBSAG Bull...24</t>
  </si>
  <si>
    <t>BRNO 12</t>
  </si>
  <si>
    <t>BBSAG Bull...26</t>
  </si>
  <si>
    <t>ORION 120</t>
  </si>
  <si>
    <t>BBSAG Bull...25</t>
  </si>
  <si>
    <t>BBSAG Bull...29</t>
  </si>
  <si>
    <t>JAAVSO 5,28</t>
  </si>
  <si>
    <t>BBSAG Bull...30</t>
  </si>
  <si>
    <t>IBVS 779</t>
  </si>
  <si>
    <t>ORION 126</t>
  </si>
  <si>
    <t>BBSAG Bull...31</t>
  </si>
  <si>
    <t>IBVS 584</t>
  </si>
  <si>
    <t>ORION 127</t>
  </si>
  <si>
    <t>BBSAG Bull...32</t>
  </si>
  <si>
    <t>ORION 128</t>
  </si>
  <si>
    <t>BBSAG Bull...33</t>
  </si>
  <si>
    <t>BBSAG Bull.1</t>
  </si>
  <si>
    <t>BBSAG Bull.2</t>
  </si>
  <si>
    <t>BBSAG Bull.3</t>
  </si>
  <si>
    <t>BBSAG Bull.4</t>
  </si>
  <si>
    <t>BBSAG Bull.5</t>
  </si>
  <si>
    <t>BBSAG Bull.6</t>
  </si>
  <si>
    <t>BBSAG Bull.9</t>
  </si>
  <si>
    <t>BBSAG Bull.10</t>
  </si>
  <si>
    <t>BBSAG Bull.11</t>
  </si>
  <si>
    <t>BRNO 17</t>
  </si>
  <si>
    <t>phe</t>
  </si>
  <si>
    <t>JAAVSO 5,87</t>
  </si>
  <si>
    <t>BBSAG Bull.12</t>
  </si>
  <si>
    <t>BBSAG Bull.15</t>
  </si>
  <si>
    <t>JAAVSO 6,29</t>
  </si>
  <si>
    <t>BBSAG Bull.16</t>
  </si>
  <si>
    <t>BBSAG Bull.17</t>
  </si>
  <si>
    <t>JAAVS0 6,29</t>
  </si>
  <si>
    <t>BBSAG 17</t>
  </si>
  <si>
    <t>BBSAG Bull.19</t>
  </si>
  <si>
    <t>BBSAG Bull.21</t>
  </si>
  <si>
    <t>JAAVSO 7,28</t>
  </si>
  <si>
    <t>BBSAG Bull.22</t>
  </si>
  <si>
    <t>BBSAG Bull.23</t>
  </si>
  <si>
    <t>BBSAG Bull.24</t>
  </si>
  <si>
    <t>BBSAG Bull.27</t>
  </si>
  <si>
    <t>BBSAG Bull.28</t>
  </si>
  <si>
    <t>BRNO 21</t>
  </si>
  <si>
    <t>BBSAG Bull.29</t>
  </si>
  <si>
    <t>MVS 8,24</t>
  </si>
  <si>
    <t>BBSAG Bull.30</t>
  </si>
  <si>
    <t>BBSAG Bull.34</t>
  </si>
  <si>
    <t>Royer A</t>
  </si>
  <si>
    <t>BBSAG Bull.35</t>
  </si>
  <si>
    <t>BBSAG Bull.36</t>
  </si>
  <si>
    <t>BBSAG Bull.37</t>
  </si>
  <si>
    <t>BBSAG Bull.38</t>
  </si>
  <si>
    <t>BRNO 23</t>
  </si>
  <si>
    <t>BBSAG Bull.39</t>
  </si>
  <si>
    <t>BBSAG Bull.41</t>
  </si>
  <si>
    <t>BBSAG Bull.43</t>
  </si>
  <si>
    <t>PRIV. INF.</t>
  </si>
  <si>
    <t>BBSAG Bull.44</t>
  </si>
  <si>
    <t>MVS 9,18</t>
  </si>
  <si>
    <t>BBSAG Bull.45</t>
  </si>
  <si>
    <t>BBSAG Bull.46</t>
  </si>
  <si>
    <t>BBSAG Bull.47</t>
  </si>
  <si>
    <t>BBSAG Bull.48</t>
  </si>
  <si>
    <t>Parris A</t>
  </si>
  <si>
    <t>BBSAG Bull.49</t>
  </si>
  <si>
    <t>Stoikidis N</t>
  </si>
  <si>
    <t>BBSAG Bull.50</t>
  </si>
  <si>
    <t>BBSAG 50</t>
  </si>
  <si>
    <t>BBSAG Bull.51</t>
  </si>
  <si>
    <t>BBSAG Bull.56</t>
  </si>
  <si>
    <t>Elias D</t>
  </si>
  <si>
    <t>BBSAG Bull.55</t>
  </si>
  <si>
    <t>BBSAG Bull.54</t>
  </si>
  <si>
    <t>Nikolaou I</t>
  </si>
  <si>
    <t>BRNO 26</t>
  </si>
  <si>
    <t>BBSAG 56</t>
  </si>
  <si>
    <t>Contopoulos</t>
  </si>
  <si>
    <t>BBSAG Bull.57</t>
  </si>
  <si>
    <t>BBSAG 57</t>
  </si>
  <si>
    <t>BBSAG Bull.58</t>
  </si>
  <si>
    <t>Mourikis D</t>
  </si>
  <si>
    <t>BBSAG Bull.60</t>
  </si>
  <si>
    <t>BBSAG Bull.59</t>
  </si>
  <si>
    <t>JAAVSO 11,57</t>
  </si>
  <si>
    <t>BBSAG Bull.61</t>
  </si>
  <si>
    <t>Schildknech</t>
  </si>
  <si>
    <t>Mavrofridis</t>
  </si>
  <si>
    <t>Stefanopoul</t>
  </si>
  <si>
    <t>BBSAG Bull.62</t>
  </si>
  <si>
    <t>BBSAG Bull.64</t>
  </si>
  <si>
    <t>BBSAG Bull.63</t>
  </si>
  <si>
    <t>BBSAG Bull.65</t>
  </si>
  <si>
    <t>BBSAG Bull.67</t>
  </si>
  <si>
    <t>Kohl M</t>
  </si>
  <si>
    <t>BBSAG Bull.68</t>
  </si>
  <si>
    <t>BBSAG Bull.69</t>
  </si>
  <si>
    <t>BBSAG Bull.72</t>
  </si>
  <si>
    <t>Krobusek B</t>
  </si>
  <si>
    <t>BBSAG Bull.73</t>
  </si>
  <si>
    <t>BRNO 27</t>
  </si>
  <si>
    <t>BBSAG Bull.74</t>
  </si>
  <si>
    <t>Vafiadis C</t>
  </si>
  <si>
    <t>BBSAG Bull.77</t>
  </si>
  <si>
    <t>BBSAG Bull.78</t>
  </si>
  <si>
    <t>Paschke A</t>
  </si>
  <si>
    <t>BBSAG Bull.79</t>
  </si>
  <si>
    <t>BBSAG Bull.80</t>
  </si>
  <si>
    <t>BRNO 28</t>
  </si>
  <si>
    <t>BBSAG Bull.81</t>
  </si>
  <si>
    <t>BBSAG Bull.82</t>
  </si>
  <si>
    <t>Blaettler E</t>
  </si>
  <si>
    <t>BBSAG Bull.83</t>
  </si>
  <si>
    <t>BBSAG Bull.85</t>
  </si>
  <si>
    <t>BRNO 30</t>
  </si>
  <si>
    <t>BBSAG Bull.84</t>
  </si>
  <si>
    <t>BBSAG Bull.86</t>
  </si>
  <si>
    <t>BBSAG Bull.87</t>
  </si>
  <si>
    <t>BBSAG Bull.88</t>
  </si>
  <si>
    <t>BBSAG Bull.89</t>
  </si>
  <si>
    <t>pg</t>
  </si>
  <si>
    <t>BAV-M 52</t>
  </si>
  <si>
    <t>BBSAG Bull.90</t>
  </si>
  <si>
    <t>BBSAG Bull.92</t>
  </si>
  <si>
    <t>BBSAG Bull.93</t>
  </si>
  <si>
    <t>BBSAG Bull.95</t>
  </si>
  <si>
    <t>BBSAG Bull.96</t>
  </si>
  <si>
    <t>BRNO 31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</si>
  <si>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</si>
  <si>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</si>
  <si>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</si>
  <si>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</si>
  <si>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</si>
  <si>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</si>
  <si>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</si>
  <si>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</si>
  <si>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</si>
  <si>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</si>
  <si>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Bull.108</t>
  </si>
  <si>
    <t>BBSAG Bull.107</t>
  </si>
  <si>
    <t>BBSAG Bull.109</t>
  </si>
  <si>
    <t>BBSAG Bull.110</t>
  </si>
  <si>
    <t>BBSAG Bull.111</t>
  </si>
  <si>
    <t>BBSAG Bull.112</t>
  </si>
  <si>
    <t>BBSAG Bull.114</t>
  </si>
  <si>
    <t>BBSAG Bull.113</t>
  </si>
  <si>
    <t>BBSAG Bull.115</t>
  </si>
  <si>
    <t>Dedoch A</t>
  </si>
  <si>
    <t>BBSAG Bull.116</t>
  </si>
  <si>
    <t>BBSAG Bull.117</t>
  </si>
  <si>
    <t>Locher Kurt</t>
  </si>
  <si>
    <t>BBSAG Bull.118</t>
  </si>
  <si>
    <t>K.Locher</t>
  </si>
  <si>
    <t>BBSAG 119</t>
  </si>
  <si>
    <t>BBSAG 120</t>
  </si>
  <si>
    <t/>
  </si>
  <si>
    <t>--- Working ---</t>
  </si>
  <si>
    <t>9.86 - 11.87</t>
  </si>
  <si>
    <t>Calc</t>
  </si>
  <si>
    <t>Data</t>
  </si>
  <si>
    <t>EA / sd</t>
  </si>
  <si>
    <t>Epoch =</t>
  </si>
  <si>
    <t>error</t>
  </si>
  <si>
    <t>Fitted</t>
  </si>
  <si>
    <t>GCVS 4</t>
  </si>
  <si>
    <t>IBVS</t>
  </si>
  <si>
    <t>IBVS 1751</t>
  </si>
  <si>
    <t>IBVS 2792</t>
  </si>
  <si>
    <t>IBVS 5040</t>
  </si>
  <si>
    <t>IBVS 937</t>
  </si>
  <si>
    <t>Mallama</t>
  </si>
  <si>
    <t>Mallama 1980</t>
  </si>
  <si>
    <t>Michaels</t>
  </si>
  <si>
    <t>n</t>
  </si>
  <si>
    <t>n'</t>
  </si>
  <si>
    <t>New Ephemeris =</t>
  </si>
  <si>
    <t>New Period =</t>
  </si>
  <si>
    <t>O-C</t>
  </si>
  <si>
    <t>OMT #4</t>
  </si>
  <si>
    <t>p</t>
  </si>
  <si>
    <t>Period =</t>
  </si>
  <si>
    <t>RHN 2000</t>
  </si>
  <si>
    <t>Rounding Tol. =</t>
  </si>
  <si>
    <t>s</t>
  </si>
  <si>
    <t>Schwartz</t>
  </si>
  <si>
    <t>Series A</t>
  </si>
  <si>
    <t>Slope =</t>
  </si>
  <si>
    <t>Source</t>
  </si>
  <si>
    <t>Sp:  F0 V</t>
  </si>
  <si>
    <t>SZ Her</t>
  </si>
  <si>
    <t>ToM</t>
  </si>
  <si>
    <t>Type</t>
  </si>
  <si>
    <t>Use latest Epoch =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</si>
  <si>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</si>
  <si>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</si>
  <si>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</si>
  <si>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</si>
  <si>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</si>
  <si>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</si>
  <si>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</si>
  <si>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</si>
  <si>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</si>
  <si>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</si>
  <si>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</si>
  <si>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Date</t>
  </si>
  <si>
    <t>Skillman 1982</t>
  </si>
  <si>
    <t>1982JAVSO..11...57S</t>
  </si>
  <si>
    <t>IBVS 1502</t>
  </si>
  <si>
    <t>IBVS 1249</t>
  </si>
  <si>
    <t>IBVS 1350</t>
  </si>
  <si>
    <t>Nason 1951</t>
  </si>
  <si>
    <t>1951AJ.....56..182N</t>
  </si>
  <si>
    <t>Misc</t>
  </si>
  <si>
    <t>G.</t>
  </si>
  <si>
    <t>Samolyk</t>
  </si>
  <si>
    <t>C.</t>
  </si>
  <si>
    <t>Hesseltine</t>
  </si>
  <si>
    <t>Stephan</t>
  </si>
  <si>
    <t>M.</t>
  </si>
  <si>
    <t>Baldwin</t>
  </si>
  <si>
    <t>E.</t>
  </si>
  <si>
    <t>Mayer</t>
  </si>
  <si>
    <t>W.</t>
  </si>
  <si>
    <t>Farrar</t>
  </si>
  <si>
    <t>D.</t>
  </si>
  <si>
    <t>Ruokonen</t>
  </si>
  <si>
    <t>Halbach</t>
  </si>
  <si>
    <t>A.</t>
  </si>
  <si>
    <t>MacRobert</t>
  </si>
  <si>
    <t>P.</t>
  </si>
  <si>
    <t>Goodwin</t>
  </si>
  <si>
    <t>Hanson</t>
  </si>
  <si>
    <t>Wedemayer</t>
  </si>
  <si>
    <t>Williams</t>
  </si>
  <si>
    <t>Troiani</t>
  </si>
  <si>
    <t>H.</t>
  </si>
  <si>
    <t>Carney</t>
  </si>
  <si>
    <t>Sventek</t>
  </si>
  <si>
    <t>R.</t>
  </si>
  <si>
    <t>Hill</t>
  </si>
  <si>
    <t>L.</t>
  </si>
  <si>
    <t>Shotter</t>
  </si>
  <si>
    <t>S.</t>
  </si>
  <si>
    <t>Cook</t>
  </si>
  <si>
    <t>Atwood</t>
  </si>
  <si>
    <t>Potter</t>
  </si>
  <si>
    <t>(PEP)</t>
  </si>
  <si>
    <t>Smith</t>
  </si>
  <si>
    <t>(CCD)</t>
  </si>
  <si>
    <t>Csukas</t>
  </si>
  <si>
    <t>Grubb</t>
  </si>
  <si>
    <t>Salazar</t>
  </si>
  <si>
    <t>Berg</t>
  </si>
  <si>
    <t>Slauson</t>
  </si>
  <si>
    <t>20)</t>
  </si>
  <si>
    <t>J.</t>
  </si>
  <si>
    <t>Roe</t>
  </si>
  <si>
    <t>Hays</t>
  </si>
  <si>
    <t>BBSAG 128</t>
  </si>
  <si>
    <t>AAVSO 1</t>
  </si>
  <si>
    <t>AAVSO 4</t>
  </si>
  <si>
    <t>AAVSO 6</t>
  </si>
  <si>
    <t>IBVS 5464</t>
  </si>
  <si>
    <t>I</t>
  </si>
  <si>
    <t>II</t>
  </si>
  <si>
    <t>IBVS 5602</t>
  </si>
  <si>
    <t>IBVS 5543</t>
  </si>
  <si>
    <t>IBVS 0035</t>
  </si>
  <si>
    <t>IBVS 0111</t>
  </si>
  <si>
    <t>IBVS 0114</t>
  </si>
  <si>
    <t>IBVS 0119</t>
  </si>
  <si>
    <t>IBVS 0154</t>
  </si>
  <si>
    <t>IBVS 0180</t>
  </si>
  <si>
    <t>IBVS 0221</t>
  </si>
  <si>
    <t>IBVS 0247</t>
  </si>
  <si>
    <t>IBVS 0779</t>
  </si>
  <si>
    <t>IBVS 0584</t>
  </si>
  <si>
    <t>IBVS 0937</t>
  </si>
  <si>
    <t>SZ Her / GSC 02610-01209</t>
  </si>
  <si>
    <t>IBVS 5694</t>
  </si>
  <si>
    <t># of data points:</t>
  </si>
  <si>
    <t>IBVS 5731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</si>
  <si>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</si>
  <si>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</si>
  <si>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</si>
  <si>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</si>
  <si>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</si>
  <si>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</si>
  <si>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</si>
  <si>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IBVS 5754</t>
  </si>
  <si>
    <t>IBVS 5874</t>
  </si>
  <si>
    <t>IBVS 5893</t>
  </si>
  <si>
    <t>OEJV 0074</t>
  </si>
  <si>
    <t>vis</t>
  </si>
  <si>
    <t>OEJV 0094</t>
  </si>
  <si>
    <t>IBVS 5917</t>
  </si>
  <si>
    <t>IBVS 5924</t>
  </si>
  <si>
    <t>IBVS 5938</t>
  </si>
  <si>
    <t>IBVS 5988</t>
  </si>
  <si>
    <t>Add cycle</t>
  </si>
  <si>
    <t>Old Cycle</t>
  </si>
  <si>
    <t>IBVS 5636</t>
  </si>
  <si>
    <t>IBVS 5897</t>
  </si>
  <si>
    <t>IBVS 5918</t>
  </si>
  <si>
    <t>IBVS 5959</t>
  </si>
  <si>
    <t>IBVS 6010</t>
  </si>
  <si>
    <t>OEJV 0003</t>
  </si>
  <si>
    <t>JAVSO..36..171</t>
  </si>
  <si>
    <t>JAVSO..38...85</t>
  </si>
  <si>
    <t>JAVSO..39...94</t>
  </si>
  <si>
    <t>JAVSO..40....1</t>
  </si>
  <si>
    <t>JAVSO..36..186</t>
  </si>
  <si>
    <t>JAVSO..38..183</t>
  </si>
  <si>
    <t>2012JAVSO..40..975</t>
  </si>
  <si>
    <t>IBVS 6084</t>
  </si>
  <si>
    <t>JAVSO..40..975</t>
  </si>
  <si>
    <t>JAVSO..41..122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</si>
  <si>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</si>
  <si>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</si>
  <si>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</si>
  <si>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</si>
  <si>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</si>
  <si>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</si>
  <si>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</si>
  <si>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</si>
  <si>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</si>
  <si>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</si>
  <si>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</si>
  <si>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</si>
  <si>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</si>
  <si>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</si>
  <si>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</si>
  <si>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</si>
  <si>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2416041.115 </t>
  </si>
  <si>
    <t> 18.10.1902 14:45 </t>
  </si>
  <si>
    <t> 0.082 </t>
  </si>
  <si>
    <t> Dugan &amp; Wright </t>
  </si>
  <si>
    <t> CPRI 19.49 </t>
  </si>
  <si>
    <t>2417513.690 </t>
  </si>
  <si>
    <t> 30.10.1906 04:33 </t>
  </si>
  <si>
    <t> 0.080 </t>
  </si>
  <si>
    <t>2418459.414 </t>
  </si>
  <si>
    <t> 01.06.1909 21:56 </t>
  </si>
  <si>
    <t> 0.083 </t>
  </si>
  <si>
    <t>V </t>
  </si>
  <si>
    <t> S.Blazko </t>
  </si>
  <si>
    <t> AN 182.110 </t>
  </si>
  <si>
    <t>2418486.412 </t>
  </si>
  <si>
    <t> 28.06.1909 21:53 </t>
  </si>
  <si>
    <t>2418491.314 </t>
  </si>
  <si>
    <t> 03.07.1909 19:32 </t>
  </si>
  <si>
    <t> 0.077 </t>
  </si>
  <si>
    <t>2418495.406 </t>
  </si>
  <si>
    <t> 07.07.1909 21:44 </t>
  </si>
  <si>
    <t> 0.078 </t>
  </si>
  <si>
    <t>2418495.407 </t>
  </si>
  <si>
    <t> 07.07.1909 21:46 </t>
  </si>
  <si>
    <t> 0.079 </t>
  </si>
  <si>
    <t>2418504.405 </t>
  </si>
  <si>
    <t> 16.07.1909 21:43 </t>
  </si>
  <si>
    <t>2418927.3595 </t>
  </si>
  <si>
    <t> 12.09.1910 20:37 </t>
  </si>
  <si>
    <t> 0.0758 </t>
  </si>
  <si>
    <t> E.Jost </t>
  </si>
  <si>
    <t> AN 194.202 </t>
  </si>
  <si>
    <t>2419477.121 </t>
  </si>
  <si>
    <t> 15.03.1912 14:54 </t>
  </si>
  <si>
    <t> 0.075 </t>
  </si>
  <si>
    <t>2419525.390 </t>
  </si>
  <si>
    <t> 02.05.1912 21:21 </t>
  </si>
  <si>
    <t> 0.076 </t>
  </si>
  <si>
    <t> R.Lehnert </t>
  </si>
  <si>
    <t> AN 194.166 </t>
  </si>
  <si>
    <t>2419663.646 </t>
  </si>
  <si>
    <t> 18.09.1912 03:30 </t>
  </si>
  <si>
    <t> 0.074 </t>
  </si>
  <si>
    <t> H.Shapley </t>
  </si>
  <si>
    <t> CPRI 3.152 </t>
  </si>
  <si>
    <t>2420499.739 </t>
  </si>
  <si>
    <t> 02.01.1915 05:44 </t>
  </si>
  <si>
    <t> 0.070 </t>
  </si>
  <si>
    <t>2420770.583 </t>
  </si>
  <si>
    <t> 30.09.1915 01:59 </t>
  </si>
  <si>
    <t> 0.124 </t>
  </si>
  <si>
    <t> CPRI 3 </t>
  </si>
  <si>
    <t>2420774.625 </t>
  </si>
  <si>
    <t> 04.10.1915 03:00 </t>
  </si>
  <si>
    <t> R.S.Dugan </t>
  </si>
  <si>
    <t> CPRI 6.23 </t>
  </si>
  <si>
    <t>2421522.364 </t>
  </si>
  <si>
    <t> 20.10.1917 20:44 </t>
  </si>
  <si>
    <t> 0.073 </t>
  </si>
  <si>
    <t>2422994.941 </t>
  </si>
  <si>
    <t> 01.11.1921 10:35 </t>
  </si>
  <si>
    <t>2423203.555 </t>
  </si>
  <si>
    <t> 29.05.1922 01:19 </t>
  </si>
  <si>
    <t> 0.072 </t>
  </si>
  <si>
    <t>2423518.523 </t>
  </si>
  <si>
    <t> 09.04.1923 00:33 </t>
  </si>
  <si>
    <t> W.Zessewitsch </t>
  </si>
  <si>
    <t> IODE 4.2.57 </t>
  </si>
  <si>
    <t>2423519.347 </t>
  </si>
  <si>
    <t> 09.04.1923 20:19 </t>
  </si>
  <si>
    <t>2423523.440 </t>
  </si>
  <si>
    <t> 13.04.1923 22:33 </t>
  </si>
  <si>
    <t>2423532.439 </t>
  </si>
  <si>
    <t> 22.04.1923 22:32 </t>
  </si>
  <si>
    <t>2423640.426 </t>
  </si>
  <si>
    <t> 08.08.1923 22:13 </t>
  </si>
  <si>
    <t>2423653.514 </t>
  </si>
  <si>
    <t> 22.08.1923 00:20 </t>
  </si>
  <si>
    <t>2423654.329 </t>
  </si>
  <si>
    <t> 22.08.1923 19:53 </t>
  </si>
  <si>
    <t>2423658.420 </t>
  </si>
  <si>
    <t> 26.08.1923 22:04 </t>
  </si>
  <si>
    <t>2423676.414 </t>
  </si>
  <si>
    <t> 13.09.1923 21:56 </t>
  </si>
  <si>
    <t>2423681.328 </t>
  </si>
  <si>
    <t> 18.09.1923 19:52 </t>
  </si>
  <si>
    <t>2423694.417 </t>
  </si>
  <si>
    <t> 01.10.1923 22:00 </t>
  </si>
  <si>
    <t>2423810.585 </t>
  </si>
  <si>
    <t> 26.01.1924 02:02 </t>
  </si>
  <si>
    <t>2423973.387 </t>
  </si>
  <si>
    <t> 06.07.1924 21:17 </t>
  </si>
  <si>
    <t>2423982.388 </t>
  </si>
  <si>
    <t> 15.07.1924 21:18 </t>
  </si>
  <si>
    <t>2424355.435 </t>
  </si>
  <si>
    <t> 23.07.1925 22:26 </t>
  </si>
  <si>
    <t> 0.069 </t>
  </si>
  <si>
    <t> K.Kordylewski </t>
  </si>
  <si>
    <t> SAC 4.45 </t>
  </si>
  <si>
    <t>2424382.432 </t>
  </si>
  <si>
    <t> 19.08.1925 22:22 </t>
  </si>
  <si>
    <t>2424467.517 </t>
  </si>
  <si>
    <t> 13.11.1925 00:24 </t>
  </si>
  <si>
    <t>2424525.595 </t>
  </si>
  <si>
    <t> 10.01.1926 02:16 </t>
  </si>
  <si>
    <t> 0.065 </t>
  </si>
  <si>
    <t>2424552.593 </t>
  </si>
  <si>
    <t> 06.02.1926 02:13 </t>
  </si>
  <si>
    <t> 0.066 </t>
  </si>
  <si>
    <t>2424710.486 </t>
  </si>
  <si>
    <t> 13.07.1926 23:39 </t>
  </si>
  <si>
    <t>2424724.393 </t>
  </si>
  <si>
    <t> 27.07.1926 21:25 </t>
  </si>
  <si>
    <t>2424760.385 </t>
  </si>
  <si>
    <t> 01.09.1926 21:14 </t>
  </si>
  <si>
    <t> 0.061 </t>
  </si>
  <si>
    <t>2424765.294 </t>
  </si>
  <si>
    <t> 06.09.1926 19:03 </t>
  </si>
  <si>
    <t>2424787.386 </t>
  </si>
  <si>
    <t> 28.09.1926 21:15 </t>
  </si>
  <si>
    <t> 0.064 </t>
  </si>
  <si>
    <t>2425084.358 </t>
  </si>
  <si>
    <t> 22.07.1927 20:35 </t>
  </si>
  <si>
    <t> 0.067 </t>
  </si>
  <si>
    <t>2425088.447 </t>
  </si>
  <si>
    <t> 26.07.1927 22:43 </t>
  </si>
  <si>
    <t> AAC 2.108 </t>
  </si>
  <si>
    <t>2425093.355 </t>
  </si>
  <si>
    <t> 31.07.1927 20:31 </t>
  </si>
  <si>
    <t>2425098.259 </t>
  </si>
  <si>
    <t> 05.08.1927 18:12 </t>
  </si>
  <si>
    <t> 0.060 </t>
  </si>
  <si>
    <t>2425102.351 </t>
  </si>
  <si>
    <t> 09.08.1927 20:25 </t>
  </si>
  <si>
    <t>2425107.260 </t>
  </si>
  <si>
    <t> 14.08.1927 18:14 </t>
  </si>
  <si>
    <t> 0.062 </t>
  </si>
  <si>
    <t>2425331.419 </t>
  </si>
  <si>
    <t> 25.03.1928 22:03 </t>
  </si>
  <si>
    <t>2425708.563 </t>
  </si>
  <si>
    <t> 07.04.1929 01:30 </t>
  </si>
  <si>
    <t> 0.063 </t>
  </si>
  <si>
    <t>2425718.380 </t>
  </si>
  <si>
    <t> 16.04.1929 21:07 </t>
  </si>
  <si>
    <t>2425727.379 </t>
  </si>
  <si>
    <t> 25.04.1929 21:05 </t>
  </si>
  <si>
    <t>2425736.379 </t>
  </si>
  <si>
    <t> 04.05.1929 21:05 </t>
  </si>
  <si>
    <t>2425776.468 </t>
  </si>
  <si>
    <t> 13.06.1929 23:13 </t>
  </si>
  <si>
    <t>2425867.275 </t>
  </si>
  <si>
    <t> 12.09.1929 18:36 </t>
  </si>
  <si>
    <t>2425871.365 </t>
  </si>
  <si>
    <t> 16.09.1929 20:45 </t>
  </si>
  <si>
    <t>2425880.363 </t>
  </si>
  <si>
    <t> 25.09.1929 20:42 </t>
  </si>
  <si>
    <t>2425889.364 </t>
  </si>
  <si>
    <t> 04.10.1929 20:44 </t>
  </si>
  <si>
    <t>2425921.268 </t>
  </si>
  <si>
    <t> 05.11.1929 18:25 </t>
  </si>
  <si>
    <t>2426419.491 </t>
  </si>
  <si>
    <t> 18.03.1931 23:47 </t>
  </si>
  <si>
    <t>2426473.486 </t>
  </si>
  <si>
    <t> 11.05.1931 23:39 </t>
  </si>
  <si>
    <t>2426509.481 </t>
  </si>
  <si>
    <t> 16.06.1931 23:32 </t>
  </si>
  <si>
    <t>2426541.388 </t>
  </si>
  <si>
    <t> 18.07.1931 21:18 </t>
  </si>
  <si>
    <t>2426860.420 </t>
  </si>
  <si>
    <t> 01.06.1932 22:04 </t>
  </si>
  <si>
    <t> 0.037 </t>
  </si>
  <si>
    <t>P </t>
  </si>
  <si>
    <t> H.-U.Sandig </t>
  </si>
  <si>
    <t> AN 276.179 </t>
  </si>
  <si>
    <t>2426896.418 </t>
  </si>
  <si>
    <t> 07.07.1932 22:01 </t>
  </si>
  <si>
    <t> 0.039 </t>
  </si>
  <si>
    <t>2426946.345 </t>
  </si>
  <si>
    <t> 26.08.1932 20:16 </t>
  </si>
  <si>
    <t>2426955.328 </t>
  </si>
  <si>
    <t> 04.09.1932 19:52 </t>
  </si>
  <si>
    <t> 0.046 </t>
  </si>
  <si>
    <t>2427085.421 </t>
  </si>
  <si>
    <t> 12.01.1933 22:06 </t>
  </si>
  <si>
    <t>2427157.413 </t>
  </si>
  <si>
    <t> 25.03.1933 21:54 </t>
  </si>
  <si>
    <t> S.Piotrowski </t>
  </si>
  <si>
    <t> AAC 2.77 </t>
  </si>
  <si>
    <t>2427161.502 </t>
  </si>
  <si>
    <t> 30.03.1933 00:02 </t>
  </si>
  <si>
    <t> 0.059 </t>
  </si>
  <si>
    <t>2427175.409 </t>
  </si>
  <si>
    <t> 12.04.1933 21:48 </t>
  </si>
  <si>
    <t> 0.058 </t>
  </si>
  <si>
    <t>2427188.500 </t>
  </si>
  <si>
    <t> 26.04.1933 00:00 </t>
  </si>
  <si>
    <t>2427189.320 </t>
  </si>
  <si>
    <t> 26.04.1933 19:40 </t>
  </si>
  <si>
    <t>2427197.497 </t>
  </si>
  <si>
    <t> 04.05.1933 23:55 </t>
  </si>
  <si>
    <t>2427197.505 </t>
  </si>
  <si>
    <t> 05.05.1933 00:07 </t>
  </si>
  <si>
    <t> J.Mergentaler </t>
  </si>
  <si>
    <t> AAC 2.60 </t>
  </si>
  <si>
    <t>2427198.314 </t>
  </si>
  <si>
    <t> 05.05.1933 19:32 </t>
  </si>
  <si>
    <t> 0.057 </t>
  </si>
  <si>
    <t>2427247.403 </t>
  </si>
  <si>
    <t> 23.06.1933 21:40 </t>
  </si>
  <si>
    <t>2427342.302 </t>
  </si>
  <si>
    <t> 26.09.1933 19:14 </t>
  </si>
  <si>
    <t>2427557.462 </t>
  </si>
  <si>
    <t> 29.04.1934 23:05 </t>
  </si>
  <si>
    <t>2427571.367 </t>
  </si>
  <si>
    <t> 13.05.1934 20:48 </t>
  </si>
  <si>
    <t> F.Lause </t>
  </si>
  <si>
    <t> AN 254.373 </t>
  </si>
  <si>
    <t>2427579.548 </t>
  </si>
  <si>
    <t> 22.05.1934 01:09 </t>
  </si>
  <si>
    <t>2427589.368 </t>
  </si>
  <si>
    <t> 31.05.1934 20:49 </t>
  </si>
  <si>
    <t>2427607.367 </t>
  </si>
  <si>
    <t> 18.06.1934 20:48 </t>
  </si>
  <si>
    <t>2427611.455 </t>
  </si>
  <si>
    <t> 22.06.1934 22:55 </t>
  </si>
  <si>
    <t>2427625.364 </t>
  </si>
  <si>
    <t> 06.07.1934 20:44 </t>
  </si>
  <si>
    <t>2427629.451 </t>
  </si>
  <si>
    <t> 10.07.1934 22:49 </t>
  </si>
  <si>
    <t> 0.056 </t>
  </si>
  <si>
    <t> K.Himpel </t>
  </si>
  <si>
    <t> AN 261.255 </t>
  </si>
  <si>
    <t>2427629.452 </t>
  </si>
  <si>
    <t> 10.07.1934 22:50 </t>
  </si>
  <si>
    <t>2427652.356 </t>
  </si>
  <si>
    <t> 02.08.1934 20:32 </t>
  </si>
  <si>
    <t> 0.054 </t>
  </si>
  <si>
    <t>2427656.453 </t>
  </si>
  <si>
    <t> 06.08.1934 22:52 </t>
  </si>
  <si>
    <t>2427670.357 </t>
  </si>
  <si>
    <t> 20.08.1934 20:34 </t>
  </si>
  <si>
    <t>2427697.356 </t>
  </si>
  <si>
    <t> 16.09.1934 20:32 </t>
  </si>
  <si>
    <t>2427711.261 </t>
  </si>
  <si>
    <t> 30.09.1934 18:15 </t>
  </si>
  <si>
    <t>2427890.419 </t>
  </si>
  <si>
    <t> 28.03.1935 22:03 </t>
  </si>
  <si>
    <t> 0.051 </t>
  </si>
  <si>
    <t> AN 259.190 </t>
  </si>
  <si>
    <t>2427903.500 </t>
  </si>
  <si>
    <t> 11.04.1935 00:00 </t>
  </si>
  <si>
    <t> 0.042 </t>
  </si>
  <si>
    <t> AN 259.191 </t>
  </si>
  <si>
    <t>2427926.417 </t>
  </si>
  <si>
    <t> 03.05.1935 22:00 </t>
  </si>
  <si>
    <t> 0.052 </t>
  </si>
  <si>
    <t>2427930.511 </t>
  </si>
  <si>
    <t> 08.05.1935 00:15 </t>
  </si>
  <si>
    <t> AAC 4.121 </t>
  </si>
  <si>
    <t>2427944.420 </t>
  </si>
  <si>
    <t> 21.05.1935 22:04 </t>
  </si>
  <si>
    <t>2427948.509 </t>
  </si>
  <si>
    <t> 26.05.1935 00:12 </t>
  </si>
  <si>
    <t>2427966.507 </t>
  </si>
  <si>
    <t> 13.06.1935 00:10 </t>
  </si>
  <si>
    <t> 0.055 </t>
  </si>
  <si>
    <t>2427980.413 </t>
  </si>
  <si>
    <t> 26.06.1935 21:54 </t>
  </si>
  <si>
    <t>2427980.447 </t>
  </si>
  <si>
    <t> 26.06.1935 22:43 </t>
  </si>
  <si>
    <t> 0.088 </t>
  </si>
  <si>
    <t>2427984.503 </t>
  </si>
  <si>
    <t> 01.07.1935 00:04 </t>
  </si>
  <si>
    <t> 0.053 </t>
  </si>
  <si>
    <t>2427989.409 </t>
  </si>
  <si>
    <t> 05.07.1935 21:48 </t>
  </si>
  <si>
    <t>2427994.342 </t>
  </si>
  <si>
    <t> 10.07.1935 20:12 </t>
  </si>
  <si>
    <t>2428016.406 </t>
  </si>
  <si>
    <t> 01.08.1935 21:44 </t>
  </si>
  <si>
    <t> 0.050 </t>
  </si>
  <si>
    <t>2428038.463 </t>
  </si>
  <si>
    <t> 23.08.1935 23:06 </t>
  </si>
  <si>
    <t> 0.019 </t>
  </si>
  <si>
    <t>2428066.314 </t>
  </si>
  <si>
    <t> 20.09.1935 19:32 </t>
  </si>
  <si>
    <t>2428066.334 </t>
  </si>
  <si>
    <t> 20.09.1935 20:00 </t>
  </si>
  <si>
    <t>2428075.315 </t>
  </si>
  <si>
    <t> 29.09.1935 19:33 </t>
  </si>
  <si>
    <t>2428286.380 </t>
  </si>
  <si>
    <t> 27.04.1936 21:07 </t>
  </si>
  <si>
    <t>2428299.472 </t>
  </si>
  <si>
    <t> 10.05.1936 23:19 </t>
  </si>
  <si>
    <t> AN 266.19 </t>
  </si>
  <si>
    <t>2428313.376 </t>
  </si>
  <si>
    <t> 24.05.1936 21:01 </t>
  </si>
  <si>
    <t>2428331.381 </t>
  </si>
  <si>
    <t> 11.06.1936 21:08 </t>
  </si>
  <si>
    <t>2428335.468 </t>
  </si>
  <si>
    <t> 15.06.1936 23:13 </t>
  </si>
  <si>
    <t>2428366.560 </t>
  </si>
  <si>
    <t> 17.07.1936 01:26 </t>
  </si>
  <si>
    <t>2428367.373 </t>
  </si>
  <si>
    <t> 17.07.1936 20:57 </t>
  </si>
  <si>
    <t>2428390.285 </t>
  </si>
  <si>
    <t> 09.08.1936 18:50 </t>
  </si>
  <si>
    <t>2428398.460 </t>
  </si>
  <si>
    <t> 17.08.1936 23:02 </t>
  </si>
  <si>
    <t>2428399.280 </t>
  </si>
  <si>
    <t> 18.08.1936 18:43 </t>
  </si>
  <si>
    <t>2428430.366 </t>
  </si>
  <si>
    <t> 18.09.1936 20:47 </t>
  </si>
  <si>
    <t>2428457.365 </t>
  </si>
  <si>
    <t> 15.10.1936 20:45 </t>
  </si>
  <si>
    <t>2428458.195 </t>
  </si>
  <si>
    <t> 16.10.1936 16:40 </t>
  </si>
  <si>
    <t>2428466.362 </t>
  </si>
  <si>
    <t> 24.10.1936 20:41 </t>
  </si>
  <si>
    <t>2428636.528 </t>
  </si>
  <si>
    <t> 13.04.1937 00:40 </t>
  </si>
  <si>
    <t>2428664.330 </t>
  </si>
  <si>
    <t> 10.05.1937 19:55 </t>
  </si>
  <si>
    <t> 0.041 </t>
  </si>
  <si>
    <t>2428695.431 </t>
  </si>
  <si>
    <t> 10.06.1937 22:20 </t>
  </si>
  <si>
    <t>2428713.427 </t>
  </si>
  <si>
    <t> 28.06.1937 22:14 </t>
  </si>
  <si>
    <t>2428717.516 </t>
  </si>
  <si>
    <t> 03.07.1937 00:23 </t>
  </si>
  <si>
    <t>2428718.339 </t>
  </si>
  <si>
    <t> 03.07.1937 20:08 </t>
  </si>
  <si>
    <t>2428754.331 </t>
  </si>
  <si>
    <t> 08.08.1937 19:56 </t>
  </si>
  <si>
    <t>2428790.326 </t>
  </si>
  <si>
    <t> 13.09.1937 19:49 </t>
  </si>
  <si>
    <t> 0.049 </t>
  </si>
  <si>
    <t>2428803.420 </t>
  </si>
  <si>
    <t> 26.09.1937 22:04 </t>
  </si>
  <si>
    <t>2428808.323 </t>
  </si>
  <si>
    <t> 01.10.1937 19:45 </t>
  </si>
  <si>
    <t> 0.048 </t>
  </si>
  <si>
    <t>2428835.320 </t>
  </si>
  <si>
    <t> 28.10.1937 19:40 </t>
  </si>
  <si>
    <t>2428844.320 </t>
  </si>
  <si>
    <t> 06.11.1937 19:40 </t>
  </si>
  <si>
    <t>2428858.230 </t>
  </si>
  <si>
    <t> 20.11.1937 17:31 </t>
  </si>
  <si>
    <t>2428867.225 </t>
  </si>
  <si>
    <t> 29.11.1937 17:24 </t>
  </si>
  <si>
    <t> 0.047 </t>
  </si>
  <si>
    <t>2428991.554 </t>
  </si>
  <si>
    <t> 03.04.1938 01:17 </t>
  </si>
  <si>
    <t> 0.025 </t>
  </si>
  <si>
    <t>2429077.477 </t>
  </si>
  <si>
    <t> 27.06.1938 23:26 </t>
  </si>
  <si>
    <t>2429086.475 </t>
  </si>
  <si>
    <t> 06.07.1938 23:24 </t>
  </si>
  <si>
    <t>2429104.461 </t>
  </si>
  <si>
    <t> 24.07.1938 23:03 </t>
  </si>
  <si>
    <t> 0.035 </t>
  </si>
  <si>
    <t>2429369.553 </t>
  </si>
  <si>
    <t> 16.04.1939 01:16 </t>
  </si>
  <si>
    <t>2429379.353 </t>
  </si>
  <si>
    <t> 25.04.1939 20:28 </t>
  </si>
  <si>
    <t>2429974.938 </t>
  </si>
  <si>
    <t> 11.12.1940 10:30 </t>
  </si>
  <si>
    <t> S.Gaposchkin </t>
  </si>
  <si>
    <t> HA 113.74 </t>
  </si>
  <si>
    <t>2430962.364 </t>
  </si>
  <si>
    <t> 25.08.1943 20:44 </t>
  </si>
  <si>
    <t>2430967.274 </t>
  </si>
  <si>
    <t> 30.08.1943 18:34 </t>
  </si>
  <si>
    <t> 0.038 </t>
  </si>
  <si>
    <t>2430976.269 </t>
  </si>
  <si>
    <t> 08.09.1943 18:27 </t>
  </si>
  <si>
    <t> 0.034 </t>
  </si>
  <si>
    <t>2431596.386 </t>
  </si>
  <si>
    <t> 20.05.1945 21:15 </t>
  </si>
  <si>
    <t> 0.032 </t>
  </si>
  <si>
    <t>2431605.385 </t>
  </si>
  <si>
    <t> 29.05.1945 21:14 </t>
  </si>
  <si>
    <t>2431627.473 </t>
  </si>
  <si>
    <t> 20.06.1945 23:21 </t>
  </si>
  <si>
    <t>2431654.473 </t>
  </si>
  <si>
    <t> 17.07.1945 23:21 </t>
  </si>
  <si>
    <t>2431681.464 </t>
  </si>
  <si>
    <t> 13.08.1945 23:08 </t>
  </si>
  <si>
    <t> 0.028 </t>
  </si>
  <si>
    <t>2431704.375 </t>
  </si>
  <si>
    <t> 05.09.1945 21:00 </t>
  </si>
  <si>
    <t>2431713.372 </t>
  </si>
  <si>
    <t> 14.09.1945 20:55 </t>
  </si>
  <si>
    <t> 0.030 </t>
  </si>
  <si>
    <t>2432478.284 </t>
  </si>
  <si>
    <t> 19.10.1947 18:48 </t>
  </si>
  <si>
    <t> 0.020 </t>
  </si>
  <si>
    <t> A.Szczepanowska </t>
  </si>
  <si>
    <t> AAC 4.117 </t>
  </si>
  <si>
    <t>2432752.352 </t>
  </si>
  <si>
    <t> 19.07.1948 20:26 </t>
  </si>
  <si>
    <t> G.Chis </t>
  </si>
  <si>
    <t> STBB 9 </t>
  </si>
  <si>
    <t>2432765.448 </t>
  </si>
  <si>
    <t> 01.08.1948 22:45 </t>
  </si>
  <si>
    <t>2432788.346 </t>
  </si>
  <si>
    <t> 24.08.1948 20:18 </t>
  </si>
  <si>
    <t> 0.023 </t>
  </si>
  <si>
    <t>2432806.349 </t>
  </si>
  <si>
    <t> 11.09.1948 20:22 </t>
  </si>
  <si>
    <t>2432820.250 </t>
  </si>
  <si>
    <t> 25.09.1948 18:00 </t>
  </si>
  <si>
    <t> 0.021 </t>
  </si>
  <si>
    <t>2432824.344 </t>
  </si>
  <si>
    <t> 29.09.1948 20:15 </t>
  </si>
  <si>
    <t>2432829.252 </t>
  </si>
  <si>
    <t> 04.10.1948 18:02 </t>
  </si>
  <si>
    <t> 0.024 </t>
  </si>
  <si>
    <t>2432847.250 </t>
  </si>
  <si>
    <t> 22.10.1948 18:00 </t>
  </si>
  <si>
    <t>2433003.504 </t>
  </si>
  <si>
    <t> 28.03.1949 00:05 </t>
  </si>
  <si>
    <t>2433030.502 </t>
  </si>
  <si>
    <t> 24.04.1949 00:02 </t>
  </si>
  <si>
    <t> 0.022 </t>
  </si>
  <si>
    <t>2433039.502 </t>
  </si>
  <si>
    <t> 03.05.1949 00:02 </t>
  </si>
  <si>
    <t> AAC 5.76 </t>
  </si>
  <si>
    <t>2433066.504 </t>
  </si>
  <si>
    <t> 30.05.1949 00:05 </t>
  </si>
  <si>
    <t>2433116.406 </t>
  </si>
  <si>
    <t> 18.07.1949 21:44 </t>
  </si>
  <si>
    <t> 0.026 </t>
  </si>
  <si>
    <t>2433125.407 </t>
  </si>
  <si>
    <t> 27.07.1949 21:46 </t>
  </si>
  <si>
    <t>2433152.400 </t>
  </si>
  <si>
    <t> 23.08.1949 21:36 </t>
  </si>
  <si>
    <t>2433184.308 </t>
  </si>
  <si>
    <t> 24.09.1949 19:23 </t>
  </si>
  <si>
    <t>2433184.310 </t>
  </si>
  <si>
    <t> 24.09.1949 19:26 </t>
  </si>
  <si>
    <t>2433188.398 </t>
  </si>
  <si>
    <t> 28.09.1949 21:33 </t>
  </si>
  <si>
    <t>2433211.304 </t>
  </si>
  <si>
    <t> 21.10.1949 19:17 </t>
  </si>
  <si>
    <t>2433358.560 </t>
  </si>
  <si>
    <t> 18.03.1950 01:26 </t>
  </si>
  <si>
    <t>2433390.475 </t>
  </si>
  <si>
    <t> 18.04.1950 23:24 </t>
  </si>
  <si>
    <t>2433394.558 </t>
  </si>
  <si>
    <t> 23.04.1950 01:23 </t>
  </si>
  <si>
    <t>2433399.461 </t>
  </si>
  <si>
    <t> 27.04.1950 23:03 </t>
  </si>
  <si>
    <t>2433413.370 </t>
  </si>
  <si>
    <t> 11.05.1950 20:52 </t>
  </si>
  <si>
    <t>2433435.458 </t>
  </si>
  <si>
    <t> 02.06.1950 22:59 </t>
  </si>
  <si>
    <t>2433453.456 </t>
  </si>
  <si>
    <t> 20.06.1950 22:56 </t>
  </si>
  <si>
    <t>2433463.2708 </t>
  </si>
  <si>
    <t> 30.06.1950 18:29 </t>
  </si>
  <si>
    <t> 0.0169 </t>
  </si>
  <si>
    <t>E </t>
  </si>
  <si>
    <t>?</t>
  </si>
  <si>
    <t> T.J.Bartlett </t>
  </si>
  <si>
    <t> PASP 64.300 </t>
  </si>
  <si>
    <t>2433476.363 </t>
  </si>
  <si>
    <t> 13.07.1950 20:42 </t>
  </si>
  <si>
    <t> A.Wassiljewa </t>
  </si>
  <si>
    <t> PZ 8.70 </t>
  </si>
  <si>
    <t>2433489.452 </t>
  </si>
  <si>
    <t> 26.07.1950 22:50 </t>
  </si>
  <si>
    <t>2433501.723 </t>
  </si>
  <si>
    <t> 08.08.1950 05:21 </t>
  </si>
  <si>
    <t> 0.018 </t>
  </si>
  <si>
    <t> Nason &amp; Moore </t>
  </si>
  <si>
    <t> AJ 52.183 </t>
  </si>
  <si>
    <t>2433530.359 </t>
  </si>
  <si>
    <t> 05.09.1950 20:36 </t>
  </si>
  <si>
    <t>2433539.357 </t>
  </si>
  <si>
    <t> 14.09.1950 20:34 </t>
  </si>
  <si>
    <t>2433750.423 </t>
  </si>
  <si>
    <t> 13.04.1951 22:09 </t>
  </si>
  <si>
    <t> 0.017 </t>
  </si>
  <si>
    <t>2433890.320 </t>
  </si>
  <si>
    <t> 31.08.1951 19:40 </t>
  </si>
  <si>
    <t>2433894.412 </t>
  </si>
  <si>
    <t> 04.09.1951 21:53 </t>
  </si>
  <si>
    <t>2433903.408 </t>
  </si>
  <si>
    <t> 13.09.1951 21:47 </t>
  </si>
  <si>
    <t>2433931.228 </t>
  </si>
  <si>
    <t> 11.10.1951 17:28 </t>
  </si>
  <si>
    <t>2434248.650 </t>
  </si>
  <si>
    <t> 24.08.1952 03:36 </t>
  </si>
  <si>
    <t> J.Ashbrook </t>
  </si>
  <si>
    <t> AJ 57.259 </t>
  </si>
  <si>
    <t>2434479.349 </t>
  </si>
  <si>
    <t> 11.04.1953 20:22 </t>
  </si>
  <si>
    <t> SAC 28.109 </t>
  </si>
  <si>
    <t>2434488.351 </t>
  </si>
  <si>
    <t> 20.04.1953 20:25 </t>
  </si>
  <si>
    <t> AA 6.145 </t>
  </si>
  <si>
    <t>2434544.797 </t>
  </si>
  <si>
    <t> 16.06.1953 07:07 </t>
  </si>
  <si>
    <t>2434605.340 </t>
  </si>
  <si>
    <t> 15.08.1953 20:09 </t>
  </si>
  <si>
    <t>2434895.760 </t>
  </si>
  <si>
    <t> 02.06.1954 06:14 </t>
  </si>
  <si>
    <t> 0.016 </t>
  </si>
  <si>
    <t>2434901.486 </t>
  </si>
  <si>
    <t> 07.06.1954 23:39 </t>
  </si>
  <si>
    <t> 0.015 </t>
  </si>
  <si>
    <t> P.Broglia et al. </t>
  </si>
  <si>
    <t> MSAI 26.323 </t>
  </si>
  <si>
    <t>2434905.5761 </t>
  </si>
  <si>
    <t> 12.06.1954 01:49 </t>
  </si>
  <si>
    <t> 0.0149 </t>
  </si>
  <si>
    <t>2434919.486 </t>
  </si>
  <si>
    <t> 25.06.1954 23:39 </t>
  </si>
  <si>
    <t> STBB 1964.79 </t>
  </si>
  <si>
    <t>2434923.5732 </t>
  </si>
  <si>
    <t> 30.06.1954 01:45 </t>
  </si>
  <si>
    <t> 0.0138 </t>
  </si>
  <si>
    <t>2434942.391 </t>
  </si>
  <si>
    <t> 18.07.1954 21:23 </t>
  </si>
  <si>
    <t>2434951.390 </t>
  </si>
  <si>
    <t> 27.07.1954 21:21 </t>
  </si>
  <si>
    <t>2434964.483 </t>
  </si>
  <si>
    <t> 09.08.1954 23:35 </t>
  </si>
  <si>
    <t>2434987.3854 </t>
  </si>
  <si>
    <t> 01.09.1954 21:14 </t>
  </si>
  <si>
    <t> 0.0144 </t>
  </si>
  <si>
    <t>2434991.478 </t>
  </si>
  <si>
    <t> 05.09.1954 23:28 </t>
  </si>
  <si>
    <t>2435005.386 </t>
  </si>
  <si>
    <t> 19.09.1954 21:15 </t>
  </si>
  <si>
    <t>2435010.284 </t>
  </si>
  <si>
    <t> 24.09.1954 18:48 </t>
  </si>
  <si>
    <t> 0.006 </t>
  </si>
  <si>
    <t>2435010.293 </t>
  </si>
  <si>
    <t> 24.09.1954 19:01 </t>
  </si>
  <si>
    <t>2435019.288 </t>
  </si>
  <si>
    <t> 03.10.1954 18:54 </t>
  </si>
  <si>
    <t> 0.011 </t>
  </si>
  <si>
    <t>2435033.205 </t>
  </si>
  <si>
    <t> 17.10.1954 16:55 </t>
  </si>
  <si>
    <t>2435216.446 </t>
  </si>
  <si>
    <t> 18.04.1955 22:42 </t>
  </si>
  <si>
    <t> 0.007 </t>
  </si>
  <si>
    <t>2435229.543 </t>
  </si>
  <si>
    <t> 02.05.1955 01:01 </t>
  </si>
  <si>
    <t>2435328.529 </t>
  </si>
  <si>
    <t> 09.08.1955 00:41 </t>
  </si>
  <si>
    <t>2435338.342 </t>
  </si>
  <si>
    <t> 18.08.1955 20:12 </t>
  </si>
  <si>
    <t>2435347.349 </t>
  </si>
  <si>
    <t> 27.08.1955 20:22 </t>
  </si>
  <si>
    <t> AC 164.19 </t>
  </si>
  <si>
    <t>2435360.440 </t>
  </si>
  <si>
    <t> 09.09.1955 22:33 </t>
  </si>
  <si>
    <t>2435553.505 </t>
  </si>
  <si>
    <t> 21.03.1956 00:07 </t>
  </si>
  <si>
    <t> 0.010 </t>
  </si>
  <si>
    <t> AA 9.47 </t>
  </si>
  <si>
    <t>2435625.503 </t>
  </si>
  <si>
    <t> 01.06.1956 00:04 </t>
  </si>
  <si>
    <t>2435630.409 </t>
  </si>
  <si>
    <t> 05.06.1956 21:48 </t>
  </si>
  <si>
    <t> 0.013 </t>
  </si>
  <si>
    <t>2435652.501 </t>
  </si>
  <si>
    <t> 28.06.1956 00:01 </t>
  </si>
  <si>
    <t>2435657.406 </t>
  </si>
  <si>
    <t> 02.07.1956 21:44 </t>
  </si>
  <si>
    <t> 0.012 </t>
  </si>
  <si>
    <t>2435661.492 </t>
  </si>
  <si>
    <t> 06.07.1956 23:48 </t>
  </si>
  <si>
    <t> 0.008 </t>
  </si>
  <si>
    <t>2435666.404 </t>
  </si>
  <si>
    <t> 11.07.1956 21:41 </t>
  </si>
  <si>
    <t>2435684.401 </t>
  </si>
  <si>
    <t> 29.07.1956 21:37 </t>
  </si>
  <si>
    <t>2435688.491 </t>
  </si>
  <si>
    <t> 02.08.1956 23:47 </t>
  </si>
  <si>
    <t>2435702.401 </t>
  </si>
  <si>
    <t> 16.08.1956 21:37 </t>
  </si>
  <si>
    <t>2435720.396 </t>
  </si>
  <si>
    <t> 03.09.1956 21:30 </t>
  </si>
  <si>
    <t> 0.009 </t>
  </si>
  <si>
    <t>2435720.399 </t>
  </si>
  <si>
    <t> 03.09.1956 21:34 </t>
  </si>
  <si>
    <t> AC 174.17 </t>
  </si>
  <si>
    <t>2435743.314 </t>
  </si>
  <si>
    <t> 26.09.1956 19:32 </t>
  </si>
  <si>
    <t>2435770.301 </t>
  </si>
  <si>
    <t> 23.10.1956 19:13 </t>
  </si>
  <si>
    <t>2435908.552 </t>
  </si>
  <si>
    <t> 11.03.1957 01:14 </t>
  </si>
  <si>
    <t> 0.002 </t>
  </si>
  <si>
    <t>2435958.462 </t>
  </si>
  <si>
    <t> 29.04.1957 23:05 </t>
  </si>
  <si>
    <t>2435980.5506 </t>
  </si>
  <si>
    <t> 22.05.1957 01:12 </t>
  </si>
  <si>
    <t> 0.0083 </t>
  </si>
  <si>
    <t> P.Broglia </t>
  </si>
  <si>
    <t> MSAI 32.44 </t>
  </si>
  <si>
    <t>2436021.458 </t>
  </si>
  <si>
    <t> 01.07.1957 22:59 </t>
  </si>
  <si>
    <t>2436039.457 </t>
  </si>
  <si>
    <t> 19.07.1957 22:58 </t>
  </si>
  <si>
    <t>2436062.361 </t>
  </si>
  <si>
    <t> 11.08.1957 20:39 </t>
  </si>
  <si>
    <t>2436121.261 </t>
  </si>
  <si>
    <t> 09.10.1957 18:15 </t>
  </si>
  <si>
    <t>2436125.357 </t>
  </si>
  <si>
    <t> 13.10.1957 20:34 </t>
  </si>
  <si>
    <t>2436130.266 </t>
  </si>
  <si>
    <t> 18.10.1957 18:23 </t>
  </si>
  <si>
    <t>2436349.501 </t>
  </si>
  <si>
    <t> 26.05.1958 00:01 </t>
  </si>
  <si>
    <t> -0.004 </t>
  </si>
  <si>
    <t>2436354.420 </t>
  </si>
  <si>
    <t> 30.05.1958 22:04 </t>
  </si>
  <si>
    <t>2436372.422 </t>
  </si>
  <si>
    <t> 17.06.1958 22:07 </t>
  </si>
  <si>
    <t>2436381.416 </t>
  </si>
  <si>
    <t> 26.06.1958 21:59 </t>
  </si>
  <si>
    <t>2436453.410 </t>
  </si>
  <si>
    <t> 06.09.1958 21:50 </t>
  </si>
  <si>
    <t> M.Pankow </t>
  </si>
  <si>
    <t> AA 17.61 </t>
  </si>
  <si>
    <t>2436453.4119 </t>
  </si>
  <si>
    <t> 06.09.1958 21:53 </t>
  </si>
  <si>
    <t> 0.0088 </t>
  </si>
  <si>
    <t> E.Szeligiewicz </t>
  </si>
  <si>
    <t> SAC 30.107 </t>
  </si>
  <si>
    <t>2436453.4123 </t>
  </si>
  <si>
    <t> 0.0092 </t>
  </si>
  <si>
    <t>2436453.4158 </t>
  </si>
  <si>
    <t> 06.09.1958 21:58 </t>
  </si>
  <si>
    <t> 0.0127 </t>
  </si>
  <si>
    <t> J.Kordylewska </t>
  </si>
  <si>
    <t>2436453.4175 </t>
  </si>
  <si>
    <t> 06.09.1958 22:01 </t>
  </si>
  <si>
    <t> J.Bortnik </t>
  </si>
  <si>
    <t>2436453.4205 </t>
  </si>
  <si>
    <t> 06.09.1958 22:05 </t>
  </si>
  <si>
    <t> 0.0174 </t>
  </si>
  <si>
    <t> B.Kubica </t>
  </si>
  <si>
    <t> EBC 1-32 </t>
  </si>
  <si>
    <t>2436476.315 </t>
  </si>
  <si>
    <t> 29.09.1958 19:33 </t>
  </si>
  <si>
    <t> 0.005 </t>
  </si>
  <si>
    <t>2436499.223 </t>
  </si>
  <si>
    <t> 22.10.1958 17:21 </t>
  </si>
  <si>
    <t>2436526.220 </t>
  </si>
  <si>
    <t> 18.11.1958 17:16 </t>
  </si>
  <si>
    <t>2436673.478 </t>
  </si>
  <si>
    <t> 14.04.1959 23:28 </t>
  </si>
  <si>
    <t>2436686.566 </t>
  </si>
  <si>
    <t> 28.04.1959 01:35 </t>
  </si>
  <si>
    <t>2436773.276 </t>
  </si>
  <si>
    <t> 23.07.1959 18:37 </t>
  </si>
  <si>
    <t>2436804.368 </t>
  </si>
  <si>
    <t> 23.08.1959 20:49 </t>
  </si>
  <si>
    <t> 0.001 </t>
  </si>
  <si>
    <t>2436809.285 </t>
  </si>
  <si>
    <t> 28.08.1959 18:50 </t>
  </si>
  <si>
    <t>2436845.278 </t>
  </si>
  <si>
    <t> 03.10.1959 18:40 </t>
  </si>
  <si>
    <t>2437078.4333 </t>
  </si>
  <si>
    <t> 23.05.1960 22:23 </t>
  </si>
  <si>
    <t> 0.0031 </t>
  </si>
  <si>
    <t>2437105.432 </t>
  </si>
  <si>
    <t> 19.06.1960 22:22 </t>
  </si>
  <si>
    <t>2437141.4266 </t>
  </si>
  <si>
    <t> 25.07.1960 22:14 </t>
  </si>
  <si>
    <t> 0.0028 </t>
  </si>
  <si>
    <t>2437141.431 </t>
  </si>
  <si>
    <t> 25.07.1960 22:20 </t>
  </si>
  <si>
    <t>2437155.330 </t>
  </si>
  <si>
    <t> 08.08.1960 19:55 </t>
  </si>
  <si>
    <t> -0.001 </t>
  </si>
  <si>
    <t>2437191.332 </t>
  </si>
  <si>
    <t> 13.09.1960 19:58 </t>
  </si>
  <si>
    <t> 0.004 </t>
  </si>
  <si>
    <t> A.Slowik </t>
  </si>
  <si>
    <t>2437478.488 </t>
  </si>
  <si>
    <t> 27.06.1961 23:42 </t>
  </si>
  <si>
    <t>2437487.479 </t>
  </si>
  <si>
    <t> 06.07.1961 23:29 </t>
  </si>
  <si>
    <t> -0.000 </t>
  </si>
  <si>
    <t> E.Pohl </t>
  </si>
  <si>
    <t> AN 288.71 </t>
  </si>
  <si>
    <t>2437492.393 </t>
  </si>
  <si>
    <t> 11.07.1961 21:25 </t>
  </si>
  <si>
    <t>2437514.480 </t>
  </si>
  <si>
    <t> 02.08.1961 23:31 </t>
  </si>
  <si>
    <t> 0.003 </t>
  </si>
  <si>
    <t>2437519.389 </t>
  </si>
  <si>
    <t> 07.08.1961 21:20 </t>
  </si>
  <si>
    <t>2437546.384 </t>
  </si>
  <si>
    <t> 03.09.1961 21:12 </t>
  </si>
  <si>
    <t>2437546.385 </t>
  </si>
  <si>
    <t> 03.09.1961 21:14 </t>
  </si>
  <si>
    <t>2437779.545 </t>
  </si>
  <si>
    <t> 25.04.1962 01:04 </t>
  </si>
  <si>
    <t>2437820.441 </t>
  </si>
  <si>
    <t> 04.06.1962 22:35 </t>
  </si>
  <si>
    <t>2437879.341 </t>
  </si>
  <si>
    <t> 02.08.1962 20:11 </t>
  </si>
  <si>
    <t> -0.007 </t>
  </si>
  <si>
    <t> A.Kizilirmak </t>
  </si>
  <si>
    <t> I.Yavuz </t>
  </si>
  <si>
    <t>2437879.343 </t>
  </si>
  <si>
    <t> 02.08.1962 20:13 </t>
  </si>
  <si>
    <t> -0.005 </t>
  </si>
  <si>
    <t>2437879.347 </t>
  </si>
  <si>
    <t> 02.08.1962 20:19 </t>
  </si>
  <si>
    <t> R.Kizilirmak </t>
  </si>
  <si>
    <t>2437924.342 </t>
  </si>
  <si>
    <t> 16.09.1962 20:12 </t>
  </si>
  <si>
    <t> -0.002 </t>
  </si>
  <si>
    <t>2438164.870 </t>
  </si>
  <si>
    <t> 15.05.1963 08:52 </t>
  </si>
  <si>
    <t> D.Dunham </t>
  </si>
  <si>
    <t> ST 26.153 </t>
  </si>
  <si>
    <t>2438183.683 </t>
  </si>
  <si>
    <t> 03.06.1963 04:23 </t>
  </si>
  <si>
    <t> T.Cragg </t>
  </si>
  <si>
    <t> ST 27.58 </t>
  </si>
  <si>
    <t>2438196.778 </t>
  </si>
  <si>
    <t> 16.06.1963 06:40 </t>
  </si>
  <si>
    <t> L.Kalish </t>
  </si>
  <si>
    <t>2438201.681 </t>
  </si>
  <si>
    <t> 21.06.1963 04:20 </t>
  </si>
  <si>
    <t> J.Carpenter </t>
  </si>
  <si>
    <t>2438210.680 </t>
  </si>
  <si>
    <t> 30.06.1963 04:19 </t>
  </si>
  <si>
    <t>2438214.769 </t>
  </si>
  <si>
    <t> 04.07.1963 06:27 </t>
  </si>
  <si>
    <t> 0.000 </t>
  </si>
  <si>
    <t> L.Bornhurst </t>
  </si>
  <si>
    <t>2438214.772 </t>
  </si>
  <si>
    <t> 04.07.1963 06:31 </t>
  </si>
  <si>
    <t> R.Swanberg </t>
  </si>
  <si>
    <t>2438214.775 </t>
  </si>
  <si>
    <t> 04.07.1963 06:36 </t>
  </si>
  <si>
    <t>2438219.677 </t>
  </si>
  <si>
    <t> 09.07.1963 04:14 </t>
  </si>
  <si>
    <t>2438223.767 </t>
  </si>
  <si>
    <t> 13.07.1963 06:24 </t>
  </si>
  <si>
    <t>2438232.765 </t>
  </si>
  <si>
    <t> 22.07.1963 06:21 </t>
  </si>
  <si>
    <t>2438255.673 </t>
  </si>
  <si>
    <t> 14.08.1963 04:09 </t>
  </si>
  <si>
    <t>2438256.4938 </t>
  </si>
  <si>
    <t> 14.08.1963 23:51 </t>
  </si>
  <si>
    <t> 0.0020 </t>
  </si>
  <si>
    <t>IBVS 35 </t>
  </si>
  <si>
    <t>2438259.768 </t>
  </si>
  <si>
    <t> 18.08.1963 06:25 </t>
  </si>
  <si>
    <t>2438287.582 </t>
  </si>
  <si>
    <t> 15.09.1963 01:58 </t>
  </si>
  <si>
    <t>2438296.580 </t>
  </si>
  <si>
    <t> 24.09.1963 01:55 </t>
  </si>
  <si>
    <t>2438535.460 </t>
  </si>
  <si>
    <t> 19.05.1964 23:02 </t>
  </si>
  <si>
    <t> V.Znojil </t>
  </si>
  <si>
    <t> BRNO 6 </t>
  </si>
  <si>
    <t>2438535.463 </t>
  </si>
  <si>
    <t> 19.05.1964 23:06 </t>
  </si>
  <si>
    <t> J.Zidu </t>
  </si>
  <si>
    <t>2438543.647 </t>
  </si>
  <si>
    <t> 28.05.1964 03:31 </t>
  </si>
  <si>
    <t> C.Ricker </t>
  </si>
  <si>
    <t> ST 28.244 </t>
  </si>
  <si>
    <t>2438560.821 </t>
  </si>
  <si>
    <t> 14.06.1964 07:42 </t>
  </si>
  <si>
    <t> R.Peterson </t>
  </si>
  <si>
    <t>2438560.822 </t>
  </si>
  <si>
    <t> 14.06.1964 07:43 </t>
  </si>
  <si>
    <t> H.Peterson </t>
  </si>
  <si>
    <t>2438560.825 </t>
  </si>
  <si>
    <t> 14.06.1964 07:48 </t>
  </si>
  <si>
    <t> G.Brown </t>
  </si>
  <si>
    <t>2438560.827 </t>
  </si>
  <si>
    <t> 14.06.1964 07:50 </t>
  </si>
  <si>
    <t>2438574.735 </t>
  </si>
  <si>
    <t> 28.06.1964 05:38 </t>
  </si>
  <si>
    <t>2438583.733 </t>
  </si>
  <si>
    <t> 07.07.1964 05:35 </t>
  </si>
  <si>
    <t> M.Baldwin </t>
  </si>
  <si>
    <t> ST 29.255 </t>
  </si>
  <si>
    <t>2438601.734 </t>
  </si>
  <si>
    <t> 25.07.1964 05:36 </t>
  </si>
  <si>
    <t>2438610.731 </t>
  </si>
  <si>
    <t> 03.08.1964 05:32 </t>
  </si>
  <si>
    <t>2438633.629 </t>
  </si>
  <si>
    <t> 26.08.1964 03:05 </t>
  </si>
  <si>
    <t> -0.006 </t>
  </si>
  <si>
    <t>2438637.729 </t>
  </si>
  <si>
    <t> 30.08.1964 05:29 </t>
  </si>
  <si>
    <t>2438662.272 </t>
  </si>
  <si>
    <t> 23.09.1964 18:31 </t>
  </si>
  <si>
    <t> K.Locher </t>
  </si>
  <si>
    <t>BAVM 18 </t>
  </si>
  <si>
    <t>2438673.722 </t>
  </si>
  <si>
    <t> 05.10.1964 05:19 </t>
  </si>
  <si>
    <t>2438831.616 </t>
  </si>
  <si>
    <t> 12.03.1965 02:47 </t>
  </si>
  <si>
    <t>2438879.885 </t>
  </si>
  <si>
    <t> 29.04.1965 09:14 </t>
  </si>
  <si>
    <t>IBVS 111 </t>
  </si>
  <si>
    <t>2438888.883 </t>
  </si>
  <si>
    <t> 08.05.1965 09:11 </t>
  </si>
  <si>
    <t>2438902.795 </t>
  </si>
  <si>
    <t> 22.05.1965 07:04 </t>
  </si>
  <si>
    <t> D.Williams </t>
  </si>
  <si>
    <t>2438916.702 </t>
  </si>
  <si>
    <t> 05.06.1965 04:50 </t>
  </si>
  <si>
    <t> R.Monske </t>
  </si>
  <si>
    <t>2438920.792 </t>
  </si>
  <si>
    <t> 09.06.1965 07:00 </t>
  </si>
  <si>
    <t> M.Murphy </t>
  </si>
  <si>
    <t>2438925.699 </t>
  </si>
  <si>
    <t> 14.06.1965 04:46 </t>
  </si>
  <si>
    <t>2438929.788 </t>
  </si>
  <si>
    <t> 18.06.1965 06:54 </t>
  </si>
  <si>
    <t>IBVS 114 </t>
  </si>
  <si>
    <t>2438931.427 </t>
  </si>
  <si>
    <t> 19.06.1965 22:14 </t>
  </si>
  <si>
    <t> A.Paschke </t>
  </si>
  <si>
    <t> BRNO 5 </t>
  </si>
  <si>
    <t>2438938.782 </t>
  </si>
  <si>
    <t> 27.06.1965 06:46 </t>
  </si>
  <si>
    <t>2438938.783 </t>
  </si>
  <si>
    <t> 27.06.1965 06:47 </t>
  </si>
  <si>
    <t> L.Kalisch </t>
  </si>
  <si>
    <t>2438938.790 </t>
  </si>
  <si>
    <t> 27.06.1965 06:57 </t>
  </si>
  <si>
    <t>2438943.702 </t>
  </si>
  <si>
    <t> 02.07.1965 04:50 </t>
  </si>
  <si>
    <t>2438952.697 </t>
  </si>
  <si>
    <t> 11.07.1965 04:43 </t>
  </si>
  <si>
    <t>2438953.489 </t>
  </si>
  <si>
    <t> 11.07.1965 23:44 </t>
  </si>
  <si>
    <t> -0.022 </t>
  </si>
  <si>
    <t>2438956.787 </t>
  </si>
  <si>
    <t> 15.07.1965 06:53 </t>
  </si>
  <si>
    <t>2438961.692 </t>
  </si>
  <si>
    <t> 20.07.1965 04:36 </t>
  </si>
  <si>
    <t> W.Hampton </t>
  </si>
  <si>
    <t>2438961.700 </t>
  </si>
  <si>
    <t> 20.07.1965 04:48 </t>
  </si>
  <si>
    <t>2438965.788 </t>
  </si>
  <si>
    <t> 24.07.1965 06:54 </t>
  </si>
  <si>
    <t>2438970.700 </t>
  </si>
  <si>
    <t> 29.07.1965 04:48 </t>
  </si>
  <si>
    <t>2438988.701 </t>
  </si>
  <si>
    <t> 16.08.1965 04:49 </t>
  </si>
  <si>
    <t>2438997.693 </t>
  </si>
  <si>
    <t> 25.08.1965 04:37 </t>
  </si>
  <si>
    <t>2439002.600 </t>
  </si>
  <si>
    <t> 30.08.1965 02:24 </t>
  </si>
  <si>
    <t>2439006.691 </t>
  </si>
  <si>
    <t> 03.09.1965 04:35 </t>
  </si>
  <si>
    <t>2439029.596 </t>
  </si>
  <si>
    <t> 26.09.1965 02:18 </t>
  </si>
  <si>
    <t>IBVS 119 </t>
  </si>
  <si>
    <t>2439062.322 </t>
  </si>
  <si>
    <t> 28.10.1965 19:43 </t>
  </si>
  <si>
    <t> H.Peter </t>
  </si>
  <si>
    <t>2439245.573 </t>
  </si>
  <si>
    <t> 30.04.1966 01:45 </t>
  </si>
  <si>
    <t> A.Howell </t>
  </si>
  <si>
    <t>IBVS 154 </t>
  </si>
  <si>
    <t>2439259.482 </t>
  </si>
  <si>
    <t> 13.05.1966 23:34 </t>
  </si>
  <si>
    <t>2439286.477 </t>
  </si>
  <si>
    <t> 09.06.1966 23:26 </t>
  </si>
  <si>
    <t>2439293.839 </t>
  </si>
  <si>
    <t> 17.06.1966 08:08 </t>
  </si>
  <si>
    <t>IBVS 180 </t>
  </si>
  <si>
    <t>2439294.657 </t>
  </si>
  <si>
    <t> 18.06.1966 03:46 </t>
  </si>
  <si>
    <t>2439294.661 </t>
  </si>
  <si>
    <t> 18.06.1966 03:51 </t>
  </si>
  <si>
    <t> D.Lucas </t>
  </si>
  <si>
    <t>2439303.658 </t>
  </si>
  <si>
    <t> 27.06.1966 03:47 </t>
  </si>
  <si>
    <t>2439303.662 </t>
  </si>
  <si>
    <t> 27.06.1966 03:53 </t>
  </si>
  <si>
    <t>2439312.660 </t>
  </si>
  <si>
    <t> 06.07.1966 03:50 </t>
  </si>
  <si>
    <t>2439316.746 </t>
  </si>
  <si>
    <t> 10.07.1966 05:54 </t>
  </si>
  <si>
    <t>2439321.659 </t>
  </si>
  <si>
    <t> 15.07.1966 03:48 </t>
  </si>
  <si>
    <t>2439322.464 </t>
  </si>
  <si>
    <t> 15.07.1966 23:08 </t>
  </si>
  <si>
    <t> -0.010 </t>
  </si>
  <si>
    <t> J.Kratochvil </t>
  </si>
  <si>
    <t> BRNO 9 </t>
  </si>
  <si>
    <t> M.Znojilova </t>
  </si>
  <si>
    <t>2439322.465 </t>
  </si>
  <si>
    <t> 15.07.1966 23:09 </t>
  </si>
  <si>
    <t> -0.009 </t>
  </si>
  <si>
    <t> L.Hedbavny </t>
  </si>
  <si>
    <t>2439322.467 </t>
  </si>
  <si>
    <t> 15.07.1966 23:12 </t>
  </si>
  <si>
    <t>2439330.656 </t>
  </si>
  <si>
    <t> 24.07.1966 03:44 </t>
  </si>
  <si>
    <t> W.Lowder </t>
  </si>
  <si>
    <t>2439347.841 </t>
  </si>
  <si>
    <t> 10.08.1966 08:11 </t>
  </si>
  <si>
    <t> Curtis Anderson </t>
  </si>
  <si>
    <t>2439348.654 </t>
  </si>
  <si>
    <t> 11.08.1966 03:41 </t>
  </si>
  <si>
    <t>2439352.744 </t>
  </si>
  <si>
    <t> 15.08.1966 05:51 </t>
  </si>
  <si>
    <t>2439361.745 </t>
  </si>
  <si>
    <t> 24.08.1966 05:52 </t>
  </si>
  <si>
    <t>IBVS 221 </t>
  </si>
  <si>
    <t>2439366.654 </t>
  </si>
  <si>
    <t> 29.08.1966 03:41 </t>
  </si>
  <si>
    <t>2439375.653 </t>
  </si>
  <si>
    <t> 07.09.1966 03:40 </t>
  </si>
  <si>
    <t>2439608.805 </t>
  </si>
  <si>
    <t> 28.04.1967 07:19 </t>
  </si>
  <si>
    <t> L.Hazel </t>
  </si>
  <si>
    <t>2439613.717 </t>
  </si>
  <si>
    <t> 03.05.1967 05:12 </t>
  </si>
  <si>
    <t>2439627.625 </t>
  </si>
  <si>
    <t> 17.05.1967 03:00 </t>
  </si>
  <si>
    <t> AVSJ 3.60 </t>
  </si>
  <si>
    <t>2439636.622 </t>
  </si>
  <si>
    <t> 26.05.1967 02:55 </t>
  </si>
  <si>
    <t>2439640.713 </t>
  </si>
  <si>
    <t> 30.05.1967 05:06 </t>
  </si>
  <si>
    <t>2439645.620 </t>
  </si>
  <si>
    <t> 04.06.1967 02:52 </t>
  </si>
  <si>
    <t> F.Chapman </t>
  </si>
  <si>
    <t>2439645.623 </t>
  </si>
  <si>
    <t> 04.06.1967 02:57 </t>
  </si>
  <si>
    <t>2439654.624 </t>
  </si>
  <si>
    <t> 13.06.1967 02:58 </t>
  </si>
  <si>
    <t> D.Livingstone </t>
  </si>
  <si>
    <t>IBVS 247 </t>
  </si>
  <si>
    <t>2439667.706 </t>
  </si>
  <si>
    <t> 26.06.1967 04:56 </t>
  </si>
  <si>
    <t>2439685.531 </t>
  </si>
  <si>
    <t> 14.07.1967 00:44 </t>
  </si>
  <si>
    <t> -0.178 </t>
  </si>
  <si>
    <t> J.Zazula </t>
  </si>
  <si>
    <t> AA 19.174 </t>
  </si>
  <si>
    <t>2439686.532 </t>
  </si>
  <si>
    <t> 15.07.1967 00:46 </t>
  </si>
  <si>
    <t> J.Gruszczak </t>
  </si>
  <si>
    <t>2439691.434 </t>
  </si>
  <si>
    <t> 19.07.1967 22:24 </t>
  </si>
  <si>
    <t> AA 18.332 </t>
  </si>
  <si>
    <t>2439691.435 </t>
  </si>
  <si>
    <t> 19.07.1967 22:26 </t>
  </si>
  <si>
    <t> T.Szczypinski </t>
  </si>
  <si>
    <t>2439691.437 </t>
  </si>
  <si>
    <t> 19.07.1967 22:29 </t>
  </si>
  <si>
    <t>2439691.439 </t>
  </si>
  <si>
    <t> 19.07.1967 22:32 </t>
  </si>
  <si>
    <t> M.Rogowska </t>
  </si>
  <si>
    <t>2439691.444 </t>
  </si>
  <si>
    <t> 19.07.1967 22:39 </t>
  </si>
  <si>
    <t> R.Srzednicki </t>
  </si>
  <si>
    <t>2439709.432 </t>
  </si>
  <si>
    <t> 06.08.1967 22:22 </t>
  </si>
  <si>
    <t> ORI 103 </t>
  </si>
  <si>
    <t>2439735.615 </t>
  </si>
  <si>
    <t> 02.09.1967 02:45 </t>
  </si>
  <si>
    <t>2439736.433 </t>
  </si>
  <si>
    <t> 02.09.1967 22:23 </t>
  </si>
  <si>
    <t>2439744.612 </t>
  </si>
  <si>
    <t> 11.09.1967 02:41 </t>
  </si>
  <si>
    <t> H.Blake </t>
  </si>
  <si>
    <t>2439744.614 </t>
  </si>
  <si>
    <t> 11.09.1967 02:44 </t>
  </si>
  <si>
    <t>2439748.707 </t>
  </si>
  <si>
    <t> 15.09.1967 04:58 </t>
  </si>
  <si>
    <t>2439757.704 </t>
  </si>
  <si>
    <t> 24.09.1967 04:53 </t>
  </si>
  <si>
    <t>2439992.492 </t>
  </si>
  <si>
    <t> 15.05.1968 23:48 </t>
  </si>
  <si>
    <t> R.Diethelm </t>
  </si>
  <si>
    <t> ORI 107 </t>
  </si>
  <si>
    <t>2440010.480 </t>
  </si>
  <si>
    <t> 02.06.1968 23:31 </t>
  </si>
  <si>
    <t> -0.014 </t>
  </si>
  <si>
    <t> ORI 108 </t>
  </si>
  <si>
    <t>2440024.402 </t>
  </si>
  <si>
    <t> 16.06.1968 21:38 </t>
  </si>
  <si>
    <t>2440058.761 </t>
  </si>
  <si>
    <t> 21.07.1968 06:15 </t>
  </si>
  <si>
    <t>2440058.762 </t>
  </si>
  <si>
    <t> 21.07.1968 06:17 </t>
  </si>
  <si>
    <t>2440060.400 </t>
  </si>
  <si>
    <t> 22.07.1968 21:36 </t>
  </si>
  <si>
    <t>2440067.761 </t>
  </si>
  <si>
    <t> 30.07.1968 06:15 </t>
  </si>
  <si>
    <t>2440073.490 </t>
  </si>
  <si>
    <t> 04.08.1968 23:45 </t>
  </si>
  <si>
    <t>2440081.669 </t>
  </si>
  <si>
    <t> 13.08.1968 04:03 </t>
  </si>
  <si>
    <t>2440081.671 </t>
  </si>
  <si>
    <t> 13.08.1968 04:06 </t>
  </si>
  <si>
    <t> J.Bortle </t>
  </si>
  <si>
    <t>2440094.760 </t>
  </si>
  <si>
    <t> 26.08.1968 06:14 </t>
  </si>
  <si>
    <t>2440103.758 </t>
  </si>
  <si>
    <t> 04.09.1968 06:11 </t>
  </si>
  <si>
    <t>2440113.578 </t>
  </si>
  <si>
    <t> 14.09.1968 01:52 </t>
  </si>
  <si>
    <t>2440117.667 </t>
  </si>
  <si>
    <t> 18.09.1968 04:00 </t>
  </si>
  <si>
    <t>2440121.756 </t>
  </si>
  <si>
    <t> 22.09.1968 06:08 </t>
  </si>
  <si>
    <t>2440315.646 </t>
  </si>
  <si>
    <t> 04.04.1969 03:30 </t>
  </si>
  <si>
    <t> ORI 112 </t>
  </si>
  <si>
    <t>2440323.825 </t>
  </si>
  <si>
    <t> 12.04.1969 07:48 </t>
  </si>
  <si>
    <t>2440365.550 </t>
  </si>
  <si>
    <t> 24.05.1969 01:12 </t>
  </si>
  <si>
    <t> ORI 113 </t>
  </si>
  <si>
    <t>2440369.641 </t>
  </si>
  <si>
    <t> 28.05.1969 03:23 </t>
  </si>
  <si>
    <t>2440388.455 </t>
  </si>
  <si>
    <t> 15.06.1969 22:55 </t>
  </si>
  <si>
    <t> ORI 114 </t>
  </si>
  <si>
    <t>2440405.635 </t>
  </si>
  <si>
    <t> 03.07.1969 03:14 </t>
  </si>
  <si>
    <t>2440415.452 </t>
  </si>
  <si>
    <t> 12.07.1969 22:50 </t>
  </si>
  <si>
    <t>2440415.454 </t>
  </si>
  <si>
    <t> 12.07.1969 22:53 </t>
  </si>
  <si>
    <t> R.Germann </t>
  </si>
  <si>
    <t>2440436.721 </t>
  </si>
  <si>
    <t> 03.08.1969 05:18 </t>
  </si>
  <si>
    <t> R.Nolthenius </t>
  </si>
  <si>
    <t>2440436.724 </t>
  </si>
  <si>
    <t> 03.08.1969 05:22 </t>
  </si>
  <si>
    <t>2440440.820 </t>
  </si>
  <si>
    <t> 07.08.1969 07:40 </t>
  </si>
  <si>
    <t>2440442.453 </t>
  </si>
  <si>
    <t> 08.08.1969 22:52 </t>
  </si>
  <si>
    <t> Z.Zemanek </t>
  </si>
  <si>
    <t>2440442.455 </t>
  </si>
  <si>
    <t> 08.08.1969 22:55 </t>
  </si>
  <si>
    <t> J.Brezna </t>
  </si>
  <si>
    <t>2440445.728 </t>
  </si>
  <si>
    <t> 12.08.1969 05:28 </t>
  </si>
  <si>
    <t>2440477.631 </t>
  </si>
  <si>
    <t> 13.09.1969 03:08 </t>
  </si>
  <si>
    <t>2440510.346 </t>
  </si>
  <si>
    <t> 15.10.1969 20:18 </t>
  </si>
  <si>
    <t> R.Polloczek </t>
  </si>
  <si>
    <t>2440510.349 </t>
  </si>
  <si>
    <t> 15.10.1969 20:22 </t>
  </si>
  <si>
    <t>2440510.351 </t>
  </si>
  <si>
    <t> 15.10.1969 20:25 </t>
  </si>
  <si>
    <t> J.Silhan </t>
  </si>
  <si>
    <t>2440510.356 </t>
  </si>
  <si>
    <t> 15.10.1969 20:32 </t>
  </si>
  <si>
    <t> J.Bucek </t>
  </si>
  <si>
    <t>2440524.262 </t>
  </si>
  <si>
    <t> 29.10.1969 18:17 </t>
  </si>
  <si>
    <t> ORI 116 </t>
  </si>
  <si>
    <t>2440524.268 </t>
  </si>
  <si>
    <t> 29.10.1969 18:25 </t>
  </si>
  <si>
    <t>2440542.257 </t>
  </si>
  <si>
    <t> 16.11.1969 18:10 </t>
  </si>
  <si>
    <t>2440676.424 </t>
  </si>
  <si>
    <t> 30.03.1970 22:10 </t>
  </si>
  <si>
    <t> ORI 118 </t>
  </si>
  <si>
    <t>2440679.700 </t>
  </si>
  <si>
    <t> 03.04.1970 04:48 </t>
  </si>
  <si>
    <t> B.Conner </t>
  </si>
  <si>
    <t> AVSJ 4.90 </t>
  </si>
  <si>
    <t>2440720.599 </t>
  </si>
  <si>
    <t> 14.05.1970 02:22 </t>
  </si>
  <si>
    <t> ORI 119 </t>
  </si>
  <si>
    <t>2440725.514 </t>
  </si>
  <si>
    <t> 19.05.1970 00:20 </t>
  </si>
  <si>
    <t>2440733.693 </t>
  </si>
  <si>
    <t> 27.05.1970 04:37 </t>
  </si>
  <si>
    <t>2440737.774 </t>
  </si>
  <si>
    <t> 31.05.1970 06:34 </t>
  </si>
  <si>
    <t>2440743.506 </t>
  </si>
  <si>
    <t> 06.06.1970 00:08 </t>
  </si>
  <si>
    <t>2440751.693 </t>
  </si>
  <si>
    <t> 14.06.1970 04:37 </t>
  </si>
  <si>
    <t>2440752.509 </t>
  </si>
  <si>
    <t> 15.06.1970 00:12 </t>
  </si>
  <si>
    <t> BRNO 12 </t>
  </si>
  <si>
    <t>2440757.418 </t>
  </si>
  <si>
    <t> 19.06.1970 22:01 </t>
  </si>
  <si>
    <t>2440757.422 </t>
  </si>
  <si>
    <t> 19.06.1970 22:07 </t>
  </si>
  <si>
    <t> M.Sustek </t>
  </si>
  <si>
    <t>2440760.689 </t>
  </si>
  <si>
    <t> 23.06.1970 04:32 </t>
  </si>
  <si>
    <t> D.Ortwein </t>
  </si>
  <si>
    <t>2440764.783 </t>
  </si>
  <si>
    <t> 27.06.1970 06:47 </t>
  </si>
  <si>
    <t> S.Cook </t>
  </si>
  <si>
    <t>2440806.501 </t>
  </si>
  <si>
    <t> 08.08.1970 00:01 </t>
  </si>
  <si>
    <t> ORI 121 </t>
  </si>
  <si>
    <t>2440806.503 </t>
  </si>
  <si>
    <t> 08.08.1970 00:04 </t>
  </si>
  <si>
    <t> ORI 120 </t>
  </si>
  <si>
    <t>2440811.419 </t>
  </si>
  <si>
    <t> 12.08.1970 22:03 </t>
  </si>
  <si>
    <t>2440824.493 </t>
  </si>
  <si>
    <t> 25.08.1970 23:49 </t>
  </si>
  <si>
    <t>2440856.409 </t>
  </si>
  <si>
    <t> 26.09.1970 21:48 </t>
  </si>
  <si>
    <t>2440864.588 </t>
  </si>
  <si>
    <t> 05.10.1970 02:06 </t>
  </si>
  <si>
    <t>2440868.681 </t>
  </si>
  <si>
    <t> 09.10.1970 04:20 </t>
  </si>
  <si>
    <t>2440888.320 </t>
  </si>
  <si>
    <t> 28.10.1970 19:40 </t>
  </si>
  <si>
    <t> ORI 124/ </t>
  </si>
  <si>
    <t>2441012.670 </t>
  </si>
  <si>
    <t> 02.03.1971 04:04 </t>
  </si>
  <si>
    <t> ORI 124 </t>
  </si>
  <si>
    <t>2441043.730 </t>
  </si>
  <si>
    <t> 02.04.1971 05:31 </t>
  </si>
  <si>
    <t> -0.023 </t>
  </si>
  <si>
    <t> AVSJ 5.35 </t>
  </si>
  <si>
    <t>2441080.569 </t>
  </si>
  <si>
    <t> 09.05.1971 01:39 </t>
  </si>
  <si>
    <t> ORI 125 </t>
  </si>
  <si>
    <t>2441081.395 </t>
  </si>
  <si>
    <t> 09.05.1971 21:28 </t>
  </si>
  <si>
    <t>2441090.378 </t>
  </si>
  <si>
    <t> 18.05.1971 21:04 </t>
  </si>
  <si>
    <t> Z.Klimek </t>
  </si>
  <si>
    <t>IBVS 779 </t>
  </si>
  <si>
    <t>2441107.563 </t>
  </si>
  <si>
    <t> 05.06.1971 01:30 </t>
  </si>
  <si>
    <t>2441129.650 </t>
  </si>
  <si>
    <t> 27.06.1971 03:36 </t>
  </si>
  <si>
    <t>2441139.470 </t>
  </si>
  <si>
    <t> 06.07.1971 23:16 </t>
  </si>
  <si>
    <t> ORI 126 </t>
  </si>
  <si>
    <t>2441147.648 </t>
  </si>
  <si>
    <t> 15.07.1971 03:33 </t>
  </si>
  <si>
    <t> E.Mayer </t>
  </si>
  <si>
    <t>2441147.652 </t>
  </si>
  <si>
    <t> 15.07.1971 03:38 </t>
  </si>
  <si>
    <t>2441148.474 </t>
  </si>
  <si>
    <t> 15.07.1971 23:22 </t>
  </si>
  <si>
    <t>2441157.465 </t>
  </si>
  <si>
    <t> 24.07.1971 23:09 </t>
  </si>
  <si>
    <t> P.Flin </t>
  </si>
  <si>
    <t>IBVS 584 </t>
  </si>
  <si>
    <t>2441157.468 </t>
  </si>
  <si>
    <t> 24.07.1971 23:13 </t>
  </si>
  <si>
    <t>2441157.469 </t>
  </si>
  <si>
    <t> 24.07.1971 23:15 </t>
  </si>
  <si>
    <t> L.Frasinski </t>
  </si>
  <si>
    <t>2441180.376 </t>
  </si>
  <si>
    <t> 16.08.1971 21:01 </t>
  </si>
  <si>
    <t> ORI 127 </t>
  </si>
  <si>
    <t>2441198.374 </t>
  </si>
  <si>
    <t> 03.09.1971 20:58 </t>
  </si>
  <si>
    <t> ORI 129 </t>
  </si>
  <si>
    <t>2441202.462 </t>
  </si>
  <si>
    <t> 07.09.1971 23:05 </t>
  </si>
  <si>
    <t>2441207.370 </t>
  </si>
  <si>
    <t> 12.09.1971 20:52 </t>
  </si>
  <si>
    <t>2441207.376 </t>
  </si>
  <si>
    <t> 12.09.1971 21:01 </t>
  </si>
  <si>
    <t>2441216.372 </t>
  </si>
  <si>
    <t> 21.09.1971 20:55 </t>
  </si>
  <si>
    <t>2441225.373 </t>
  </si>
  <si>
    <t> 30.09.1971 20:57 </t>
  </si>
  <si>
    <t>2441234.365 </t>
  </si>
  <si>
    <t> 09.10.1971 20:45 </t>
  </si>
  <si>
    <t>2441257.279 </t>
  </si>
  <si>
    <t> 01.11.1971 18:41 </t>
  </si>
  <si>
    <t> BBS 1 </t>
  </si>
  <si>
    <t>2441354.629 </t>
  </si>
  <si>
    <t> 07.02.1972 03:05 </t>
  </si>
  <si>
    <t> BBS 2 </t>
  </si>
  <si>
    <t>2441395.535 </t>
  </si>
  <si>
    <t> 19.03.1972 00:50 </t>
  </si>
  <si>
    <t>2441436.440 </t>
  </si>
  <si>
    <t> 28.04.1972 22:33 </t>
  </si>
  <si>
    <t> BBS 3 </t>
  </si>
  <si>
    <t>2441449.525 </t>
  </si>
  <si>
    <t> 12.05.1972 00:36 </t>
  </si>
  <si>
    <t>2441472.441 </t>
  </si>
  <si>
    <t> 03.06.1972 22:35 </t>
  </si>
  <si>
    <t>2441490.434 </t>
  </si>
  <si>
    <t> 21.06.1972 22:24 </t>
  </si>
  <si>
    <t>2441490.436 </t>
  </si>
  <si>
    <t> 21.06.1972 22:27 </t>
  </si>
  <si>
    <t>2441490.439 </t>
  </si>
  <si>
    <t> 21.06.1972 22:32 </t>
  </si>
  <si>
    <t>2441503.524 </t>
  </si>
  <si>
    <t> 05.07.1972 00:34 </t>
  </si>
  <si>
    <t> BBS 4 </t>
  </si>
  <si>
    <t>2441512.522 </t>
  </si>
  <si>
    <t> 14.07.1972 00:31 </t>
  </si>
  <si>
    <t>2441515.799 </t>
  </si>
  <si>
    <t> 17.07.1972 07:10 </t>
  </si>
  <si>
    <t> M.Connors </t>
  </si>
  <si>
    <t>2441521.529 </t>
  </si>
  <si>
    <t> 23.07.1972 00:41 </t>
  </si>
  <si>
    <t>2441533.792 </t>
  </si>
  <si>
    <t> 04.08.1972 07:00 </t>
  </si>
  <si>
    <t>2441553.427 </t>
  </si>
  <si>
    <t> 23.08.1972 22:14 </t>
  </si>
  <si>
    <t> BBS 5 </t>
  </si>
  <si>
    <t>2441557.509 </t>
  </si>
  <si>
    <t> 28.08.1972 00:12 </t>
  </si>
  <si>
    <t> Z.Urban </t>
  </si>
  <si>
    <t> BRNO 17 </t>
  </si>
  <si>
    <t>2441557.510 </t>
  </si>
  <si>
    <t> 28.08.1972 00:14 </t>
  </si>
  <si>
    <t> -0.008 </t>
  </si>
  <si>
    <t> A.Pas </t>
  </si>
  <si>
    <t>2441562.427 </t>
  </si>
  <si>
    <t> 01.09.1972 22:14 </t>
  </si>
  <si>
    <t>2441562.429 </t>
  </si>
  <si>
    <t> 01.09.1972 22:17 </t>
  </si>
  <si>
    <t>2441562.430 </t>
  </si>
  <si>
    <t> 01.09.1972 22:19 </t>
  </si>
  <si>
    <t>2441570.608 </t>
  </si>
  <si>
    <t> 10.09.1972 02:35 </t>
  </si>
  <si>
    <t>2441571.428 </t>
  </si>
  <si>
    <t> 10.09.1972 22:16 </t>
  </si>
  <si>
    <t>2441585.333 </t>
  </si>
  <si>
    <t> 24.09.1972 19:59 </t>
  </si>
  <si>
    <t>2441585.336 </t>
  </si>
  <si>
    <t> 24.09.1972 20:03 </t>
  </si>
  <si>
    <t>2441589.422 </t>
  </si>
  <si>
    <t> 28.09.1972 22:07 </t>
  </si>
  <si>
    <t>2441594.330 </t>
  </si>
  <si>
    <t> 03.10.1972 19:55 </t>
  </si>
  <si>
    <t> BBS 6 </t>
  </si>
  <si>
    <t>2441814.394 </t>
  </si>
  <si>
    <t> 11.05.1973 21:27 </t>
  </si>
  <si>
    <t> BBS 9 </t>
  </si>
  <si>
    <t>2441823.399 </t>
  </si>
  <si>
    <t> 20.05.1973 21:34 </t>
  </si>
  <si>
    <t>2441845.490 </t>
  </si>
  <si>
    <t> 11.06.1973 23:45 </t>
  </si>
  <si>
    <t> BBS 10 </t>
  </si>
  <si>
    <t>2441849.578 </t>
  </si>
  <si>
    <t> 16.06.1973 01:52 </t>
  </si>
  <si>
    <t>2441849.581 </t>
  </si>
  <si>
    <t> 16.06.1973 01:56 </t>
  </si>
  <si>
    <t>2441850.396 </t>
  </si>
  <si>
    <t> 16.06.1973 21:30 </t>
  </si>
  <si>
    <t>2441859.396 </t>
  </si>
  <si>
    <t> 25.06.1973 21:30 </t>
  </si>
  <si>
    <t>2441877.394 </t>
  </si>
  <si>
    <t> 13.07.1973 21:27 </t>
  </si>
  <si>
    <t>2441877.397 </t>
  </si>
  <si>
    <t> 13.07.1973 21:31 </t>
  </si>
  <si>
    <t>2441895.395 </t>
  </si>
  <si>
    <t> 31.07.1973 21:28 </t>
  </si>
  <si>
    <t>2441903.578 </t>
  </si>
  <si>
    <t> 09.08.1973 01:52 </t>
  </si>
  <si>
    <t> BBS 11 </t>
  </si>
  <si>
    <t>2441904.391 </t>
  </si>
  <si>
    <t> 09.08.1973 21:23 </t>
  </si>
  <si>
    <t>2441913.391 </t>
  </si>
  <si>
    <t> 18.08.1973 21:23 </t>
  </si>
  <si>
    <t>2441917.494 </t>
  </si>
  <si>
    <t> 22.08.1973 23:51 </t>
  </si>
  <si>
    <t> J.Malek </t>
  </si>
  <si>
    <t>2441917.498 </t>
  </si>
  <si>
    <t> 22.08.1973 23:57 </t>
  </si>
  <si>
    <t>2441922.387 </t>
  </si>
  <si>
    <t> 27.08.1973 21:17 </t>
  </si>
  <si>
    <t> J.Hudec </t>
  </si>
  <si>
    <t>2441922.388 </t>
  </si>
  <si>
    <t> 27.08.1973 21:18 </t>
  </si>
  <si>
    <t> I.Kohoutek </t>
  </si>
  <si>
    <t>2441922.389 </t>
  </si>
  <si>
    <t> 27.08.1973 21:20 </t>
  </si>
  <si>
    <t> Z.Pokorny </t>
  </si>
  <si>
    <t>2441922.393 </t>
  </si>
  <si>
    <t> 27.08.1973 21:25 </t>
  </si>
  <si>
    <t> A.Pliska </t>
  </si>
  <si>
    <t>2441922.395 </t>
  </si>
  <si>
    <t> 27.08.1973 21:28 </t>
  </si>
  <si>
    <t> L.Kozina </t>
  </si>
  <si>
    <t>2441931.389 </t>
  </si>
  <si>
    <t> 05.09.1973 21:20 </t>
  </si>
  <si>
    <t> O.Demircan </t>
  </si>
  <si>
    <t>IBVS 937 </t>
  </si>
  <si>
    <t>2441931.390 </t>
  </si>
  <si>
    <t> 05.09.1973 21:21 </t>
  </si>
  <si>
    <t>2441954.300 </t>
  </si>
  <si>
    <t> 28.09.1973 19:12 </t>
  </si>
  <si>
    <t>2441956.749 </t>
  </si>
  <si>
    <t> 01.10.1973 05:58 </t>
  </si>
  <si>
    <t> AVSJ 5.87 </t>
  </si>
  <si>
    <t>2441981.296 </t>
  </si>
  <si>
    <t> 25.10.1973 19:06 </t>
  </si>
  <si>
    <t> BBS 12 </t>
  </si>
  <si>
    <t>2442008.288 </t>
  </si>
  <si>
    <t> 21.11.1973 18:54 </t>
  </si>
  <si>
    <t>2442141.639 </t>
  </si>
  <si>
    <t> 04.04.1974 03:20 </t>
  </si>
  <si>
    <t> BBS 15 </t>
  </si>
  <si>
    <t>2442160.456 </t>
  </si>
  <si>
    <t> 22.04.1974 22:56 </t>
  </si>
  <si>
    <t>2442183.361 </t>
  </si>
  <si>
    <t> 15.05.1974 20:39 </t>
  </si>
  <si>
    <t>2442187.452 </t>
  </si>
  <si>
    <t> 19.05.1974 22:50 </t>
  </si>
  <si>
    <t>2442187.454 </t>
  </si>
  <si>
    <t> 19.05.1974 22:53 </t>
  </si>
  <si>
    <t> BRNO 20 </t>
  </si>
  <si>
    <t> V.Velicka </t>
  </si>
  <si>
    <t>2442195.634 </t>
  </si>
  <si>
    <t> 28.05.1974 03:12 </t>
  </si>
  <si>
    <t> W.Farrar </t>
  </si>
  <si>
    <t> AVSJ 6.29 </t>
  </si>
  <si>
    <t>2442205.452 </t>
  </si>
  <si>
    <t> 06.06.1974 22:50 </t>
  </si>
  <si>
    <t> BBS 16 </t>
  </si>
  <si>
    <t>2442214.450 </t>
  </si>
  <si>
    <t> 15.06.1974 22:48 </t>
  </si>
  <si>
    <t>2442214.456 </t>
  </si>
  <si>
    <t> 15.06.1974 22:56 </t>
  </si>
  <si>
    <t>2442223.445 </t>
  </si>
  <si>
    <t> 24.06.1974 22:40 </t>
  </si>
  <si>
    <t>2442223.451 </t>
  </si>
  <si>
    <t> 24.06.1974 22:49 </t>
  </si>
  <si>
    <t>2442240.631 </t>
  </si>
  <si>
    <t> 12.07.1974 03:08 </t>
  </si>
  <si>
    <t>2442241.448 </t>
  </si>
  <si>
    <t> 12.07.1974 22:45 </t>
  </si>
  <si>
    <t>2442241.449 </t>
  </si>
  <si>
    <t> 12.07.1974 22:46 </t>
  </si>
  <si>
    <t>2442249.626 </t>
  </si>
  <si>
    <t> 21.07.1974 03:01 </t>
  </si>
  <si>
    <t>2442250.453 </t>
  </si>
  <si>
    <t> 21.07.1974 22:52 </t>
  </si>
  <si>
    <t>2442254.538 </t>
  </si>
  <si>
    <t> 26.07.1974 00:54 </t>
  </si>
  <si>
    <t>2442254.550 </t>
  </si>
  <si>
    <t> 26.07.1974 01:12 </t>
  </si>
  <si>
    <t>2442259.446 </t>
  </si>
  <si>
    <t> 30.07.1974 22:42 </t>
  </si>
  <si>
    <t>2442259.452 </t>
  </si>
  <si>
    <t> 30.07.1974 22:50 </t>
  </si>
  <si>
    <t> P.Hajek </t>
  </si>
  <si>
    <t>2442263.539 </t>
  </si>
  <si>
    <t> 04.08.1974 00:56 </t>
  </si>
  <si>
    <t> BBS 17 </t>
  </si>
  <si>
    <t>2442267.626 </t>
  </si>
  <si>
    <t> 08.08.1974 03:01 </t>
  </si>
  <si>
    <t>2442271.721 </t>
  </si>
  <si>
    <t> 12.08.1974 05:18 </t>
  </si>
  <si>
    <t> G.Fortier </t>
  </si>
  <si>
    <t>2442272.536 </t>
  </si>
  <si>
    <t> 13.08.1974 00:51 </t>
  </si>
  <si>
    <t>2442273.365 </t>
  </si>
  <si>
    <t> 13.08.1974 20:45 </t>
  </si>
  <si>
    <t>2442318.349 </t>
  </si>
  <si>
    <t> 27.09.1974 20:22 </t>
  </si>
  <si>
    <t>2442318.355 </t>
  </si>
  <si>
    <t> 27.09.1974 20:31 </t>
  </si>
  <si>
    <t>2442325.711 </t>
  </si>
  <si>
    <t> 05.10.1974 05:03 </t>
  </si>
  <si>
    <t>2442358.419 </t>
  </si>
  <si>
    <t>VSB-063</t>
  </si>
  <si>
    <t> 18.07.2010 22:42 </t>
  </si>
  <si>
    <t>16541</t>
  </si>
  <si>
    <t> -0.0223 </t>
  </si>
  <si>
    <t> M.&amp; K.Rätz </t>
  </si>
  <si>
    <t>BAVM 220 </t>
  </si>
  <si>
    <t>2455670.5099 </t>
  </si>
  <si>
    <t> 19.04.2011 00:14 </t>
  </si>
  <si>
    <t>2455673.7814 </t>
  </si>
  <si>
    <t> 22.04.2011 06:45 </t>
  </si>
  <si>
    <t> K.Menzies </t>
  </si>
  <si>
    <t> JAAVSO 40;975 </t>
  </si>
  <si>
    <t>2455717.1405 </t>
  </si>
  <si>
    <t> 04.06.2011 15:22 </t>
  </si>
  <si>
    <t> -0.0228 </t>
  </si>
  <si>
    <t>Rc</t>
  </si>
  <si>
    <t> K.Shiokawa </t>
  </si>
  <si>
    <t> AVSJ 7.35 </t>
  </si>
  <si>
    <t>2442504.873 </t>
  </si>
  <si>
    <t> 02.04.1975 08:57 </t>
  </si>
  <si>
    <t>2442509.784 </t>
  </si>
  <si>
    <t> 07.04.1975 06:48 </t>
  </si>
  <si>
    <t>2442510.603 </t>
  </si>
  <si>
    <t> 08.04.1975 02:28 </t>
  </si>
  <si>
    <t>2442522.877 </t>
  </si>
  <si>
    <t> 20.04.1975 09:02 </t>
  </si>
  <si>
    <t> P.Atwood </t>
  </si>
  <si>
    <t>2442524.513 </t>
  </si>
  <si>
    <t> 22.04.1975 00:18 </t>
  </si>
  <si>
    <t>2442528.601 </t>
  </si>
  <si>
    <t> 26.04.1975 02:25 </t>
  </si>
  <si>
    <t>2442529.422 </t>
  </si>
  <si>
    <t>2456187.5458 </t>
  </si>
  <si>
    <t> 17.09.2012 01:05 </t>
  </si>
  <si>
    <t> -0.0241 </t>
  </si>
  <si>
    <t>2456451.7910 </t>
  </si>
  <si>
    <t> 08.06.2013 06:59 </t>
  </si>
  <si>
    <t> -0.0246 </t>
  </si>
  <si>
    <t>RHN 2018</t>
  </si>
  <si>
    <t>2442568.690 </t>
  </si>
  <si>
    <t> 05.06.1975 04:33 </t>
  </si>
  <si>
    <t>2442569.506 </t>
  </si>
  <si>
    <t> 06.06.1975 00:08 </t>
  </si>
  <si>
    <t> BBS 23 </t>
  </si>
  <si>
    <t>2442572.774 </t>
  </si>
  <si>
    <t>BAVM 232 </t>
  </si>
  <si>
    <t>2456810.5283 </t>
  </si>
  <si>
    <t> 02.06.2014 00:40 </t>
  </si>
  <si>
    <t> -0.0234 </t>
  </si>
  <si>
    <t>BAVM 238 </t>
  </si>
  <si>
    <t>2456843.6584 </t>
  </si>
  <si>
    <t> 05.07.2014 03:48 </t>
  </si>
  <si>
    <t> -0.0263 </t>
  </si>
  <si>
    <t> JAAVSO 42;426 </t>
  </si>
  <si>
    <t> 09.06.1975 06:34 </t>
  </si>
  <si>
    <t>2442577.686 </t>
  </si>
  <si>
    <t> 14.06.1975 04:27 </t>
  </si>
  <si>
    <t> B.A.Krobusek </t>
  </si>
  <si>
    <t>IBVS 1249 </t>
  </si>
  <si>
    <t>2442578.507 </t>
  </si>
  <si>
    <t> 15.06.1975 00:10 </t>
  </si>
  <si>
    <t>2442581.777 </t>
  </si>
  <si>
    <t> 18.06.1975 06:38 </t>
  </si>
  <si>
    <t> G.Wedemayer </t>
  </si>
  <si>
    <t>2442581.778 </t>
  </si>
  <si>
    <t> 18.06.1975 06:40 </t>
  </si>
  <si>
    <t> G.Samolyk </t>
  </si>
  <si>
    <t>2442596.504 </t>
  </si>
  <si>
    <t> 03.07.1975 00:05 </t>
  </si>
  <si>
    <t> P.Novak </t>
  </si>
  <si>
    <t>2442599.774 </t>
  </si>
  <si>
    <t> 06.07.1975 06:34 </t>
  </si>
  <si>
    <t>2442601.407 </t>
  </si>
  <si>
    <t> 07.07.1975 21:46 </t>
  </si>
  <si>
    <t>2442601.414 </t>
  </si>
  <si>
    <t> 07.07.1975 21:56 </t>
  </si>
  <si>
    <t>2442604.682 </t>
  </si>
  <si>
    <t> 11.07.1975 04:22 </t>
  </si>
  <si>
    <t>2442608.776 </t>
  </si>
  <si>
    <t> 15.07.1975 06:37 </t>
  </si>
  <si>
    <t>2442619.412 </t>
  </si>
  <si>
    <t> 25.07.1975 21:53 </t>
  </si>
  <si>
    <t>2442628.413 </t>
  </si>
  <si>
    <t> 03.08.1975 21:54 </t>
  </si>
  <si>
    <t>2442628.417 </t>
  </si>
  <si>
    <t> 03.08.1975 22:00 </t>
  </si>
  <si>
    <t>2442663.587 </t>
  </si>
  <si>
    <t> 08.09.1975 02:05 </t>
  </si>
  <si>
    <t>2442664.406 </t>
  </si>
  <si>
    <t> 08.09.1975 21:44 </t>
  </si>
  <si>
    <t> BBS 24 </t>
  </si>
  <si>
    <t>2442668.495 </t>
  </si>
  <si>
    <t> 12.09.1975 23:52 </t>
  </si>
  <si>
    <t>2442669.312 </t>
  </si>
  <si>
    <t> 13.09.1975 19:29 </t>
  </si>
  <si>
    <t>2442678.313 </t>
  </si>
  <si>
    <t> 22.09.1975 19:30 </t>
  </si>
  <si>
    <t>2442860.748 </t>
  </si>
  <si>
    <t> 23.03.1976 05:57 </t>
  </si>
  <si>
    <t> AOEB 1 </t>
  </si>
  <si>
    <t>2442860.749 </t>
  </si>
  <si>
    <t> 23.03.1976 05:58 </t>
  </si>
  <si>
    <t> C.Hesseltine </t>
  </si>
  <si>
    <t>2442866.476 </t>
  </si>
  <si>
    <t> 28.03.1976 23:25 </t>
  </si>
  <si>
    <t> BBS 27 </t>
  </si>
  <si>
    <t>2442870.563 </t>
  </si>
  <si>
    <t> 02.04.1976 01:30 </t>
  </si>
  <si>
    <t>2442878.747 </t>
  </si>
  <si>
    <t> 10.04.1976 05:55 </t>
  </si>
  <si>
    <t> C.Stephan </t>
  </si>
  <si>
    <t>2442878.748 </t>
  </si>
  <si>
    <t> 10.04.1976 05:57 </t>
  </si>
  <si>
    <t> C.P.Stephan </t>
  </si>
  <si>
    <t>IBVS 1350 </t>
  </si>
  <si>
    <t>2442879.558 </t>
  </si>
  <si>
    <t> 11.04.1976 01:23 </t>
  </si>
  <si>
    <t>2442884.468 </t>
  </si>
  <si>
    <t> 15.04.1976 23:13 </t>
  </si>
  <si>
    <t>2442887.750 </t>
  </si>
  <si>
    <t> 19.04.1976 06:00 </t>
  </si>
  <si>
    <t>2442905.743 </t>
  </si>
  <si>
    <t> 07.05.1976 05:49 </t>
  </si>
  <si>
    <t>2442906.562 </t>
  </si>
  <si>
    <t> 08.05.1976 01:29 </t>
  </si>
  <si>
    <t> BBS 28 </t>
  </si>
  <si>
    <t>2442909.833 </t>
  </si>
  <si>
    <t> 11.05.1976 07:59 </t>
  </si>
  <si>
    <t>2442916.387 </t>
  </si>
  <si>
    <t> 17.05.1976 21:17 </t>
  </si>
  <si>
    <t>2442937.651 </t>
  </si>
  <si>
    <t> 08.06.1976 03:37 </t>
  </si>
  <si>
    <t>2442942.559 </t>
  </si>
  <si>
    <t> 13.06.1976 01:24 </t>
  </si>
  <si>
    <t>2442946.651 </t>
  </si>
  <si>
    <t> 17.06.1976 03:37 </t>
  </si>
  <si>
    <t>2442947.470 </t>
  </si>
  <si>
    <t> 17.06.1976 23:16 </t>
  </si>
  <si>
    <t>2442951.548 </t>
  </si>
  <si>
    <t> 22.06.1976 01:09 </t>
  </si>
  <si>
    <t>2442955.647 </t>
  </si>
  <si>
    <t> 26.06.1976 03:31 </t>
  </si>
  <si>
    <t>2442956.4657 </t>
  </si>
  <si>
    <t> 26.06.1976 23:10 </t>
  </si>
  <si>
    <t> -0.0007 </t>
  </si>
  <si>
    <t> L.Patkos </t>
  </si>
  <si>
    <t>IBVS 1751 </t>
  </si>
  <si>
    <t>2442963.829 </t>
  </si>
  <si>
    <t> 04.07.1976 07:53 </t>
  </si>
  <si>
    <t> D.Ruokonen </t>
  </si>
  <si>
    <t>2442963.830 </t>
  </si>
  <si>
    <t> 04.07.1976 07:55 </t>
  </si>
  <si>
    <t> E.Halbach </t>
  </si>
  <si>
    <t>2442964.644 </t>
  </si>
  <si>
    <t> 05.07.1976 03:27 </t>
  </si>
  <si>
    <t>2442965.461 </t>
  </si>
  <si>
    <t> 05.07.1976 23:03 </t>
  </si>
  <si>
    <t> BRNO 21 </t>
  </si>
  <si>
    <t>2442970.374 </t>
  </si>
  <si>
    <t> 10.07.1976 20:58 </t>
  </si>
  <si>
    <t> BBS 29 </t>
  </si>
  <si>
    <t>2442977.735 </t>
  </si>
  <si>
    <t> 18.07.1976 05:38 </t>
  </si>
  <si>
    <t>2442986.736 </t>
  </si>
  <si>
    <t> 27.07.1976 05:39 </t>
  </si>
  <si>
    <t>2442987.556 </t>
  </si>
  <si>
    <t> 28.07.1976 01:20 </t>
  </si>
  <si>
    <t>2442991.643 </t>
  </si>
  <si>
    <t> 01.08.1976 03:25 </t>
  </si>
  <si>
    <t>2442996.554 </t>
  </si>
  <si>
    <t> 06.08.1976 01:17 </t>
  </si>
  <si>
    <t> D.Böhme </t>
  </si>
  <si>
    <t> MVS 8.24 </t>
  </si>
  <si>
    <t>2442997.372 </t>
  </si>
  <si>
    <t> 06.08.1976 20:55 </t>
  </si>
  <si>
    <t>2442997.373 </t>
  </si>
  <si>
    <t> 06.08.1976 20:57 </t>
  </si>
  <si>
    <t>2443004.734 </t>
  </si>
  <si>
    <t> 14.08.1976 05:36 </t>
  </si>
  <si>
    <t>2443010.462 </t>
  </si>
  <si>
    <t> 19.08.1976 23:05 </t>
  </si>
  <si>
    <t>2443013.726 </t>
  </si>
  <si>
    <t> 23.08.1976 05:25 </t>
  </si>
  <si>
    <t>2443015.369 </t>
  </si>
  <si>
    <t> 24.08.1976 20:51 </t>
  </si>
  <si>
    <t>2443015.371 </t>
  </si>
  <si>
    <t> 24.08.1976 20:54 </t>
  </si>
  <si>
    <t> V.Karlovsky </t>
  </si>
  <si>
    <t>2443042.368 </t>
  </si>
  <si>
    <t> 20.09.1976 20:49 </t>
  </si>
  <si>
    <t> BBS 30 </t>
  </si>
  <si>
    <t>2443042.372 </t>
  </si>
  <si>
    <t> 20.09.1976 20:55 </t>
  </si>
  <si>
    <t>2443210.893 </t>
  </si>
  <si>
    <t> 08.03.1977 09:25 </t>
  </si>
  <si>
    <t>2443274.705 </t>
  </si>
  <si>
    <t> 11.05.1977 04:55 </t>
  </si>
  <si>
    <t>2443274.709 </t>
  </si>
  <si>
    <t> 11.05.1977 05:00 </t>
  </si>
  <si>
    <t>IBVS 1502 </t>
  </si>
  <si>
    <t>2443283.706 </t>
  </si>
  <si>
    <t> 20.05.1977 04:56 </t>
  </si>
  <si>
    <t>2443283.708 </t>
  </si>
  <si>
    <t> 20.05.1977 04:59 </t>
  </si>
  <si>
    <t>2443301.706 </t>
  </si>
  <si>
    <t> 07.06.1977 04:56 </t>
  </si>
  <si>
    <t>2443337.701 </t>
  </si>
  <si>
    <t> 13.07.1977 04:49 </t>
  </si>
  <si>
    <t>2443343.419 </t>
  </si>
  <si>
    <t> 18.07.1977 22:03 </t>
  </si>
  <si>
    <t> BBS 34 </t>
  </si>
  <si>
    <t>2443361.426 </t>
  </si>
  <si>
    <t> 05.08.1977 22:13 </t>
  </si>
  <si>
    <t> J.Hanzlik </t>
  </si>
  <si>
    <t>2443388.424 </t>
  </si>
  <si>
    <t> 01.09.1977 22:10 </t>
  </si>
  <si>
    <t> A.Royer </t>
  </si>
  <si>
    <t> BBS 35 </t>
  </si>
  <si>
    <t>2443393.332 </t>
  </si>
  <si>
    <t> 06.09.1977 19:58 </t>
  </si>
  <si>
    <t>2443429.321 </t>
  </si>
  <si>
    <t> 12.10.1977 19:42 </t>
  </si>
  <si>
    <t>2443429.326 </t>
  </si>
  <si>
    <t> 12.10.1977 19:49 </t>
  </si>
  <si>
    <t>2443447.324 </t>
  </si>
  <si>
    <t> 30.10.1977 19:46 </t>
  </si>
  <si>
    <t> BBS 36 </t>
  </si>
  <si>
    <t>2443456.324 </t>
  </si>
  <si>
    <t> 08.11.1977 19:46 </t>
  </si>
  <si>
    <t>2443658.394 </t>
  </si>
  <si>
    <t> 29.05.1978 21:27 </t>
  </si>
  <si>
    <t> BBS 37 </t>
  </si>
  <si>
    <t>2443662.486 </t>
  </si>
  <si>
    <t> 02.06.1978 23:39 </t>
  </si>
  <si>
    <t>2443665.765 </t>
  </si>
  <si>
    <t> 06.06.1978 06:21 </t>
  </si>
  <si>
    <t>2443670.668 </t>
  </si>
  <si>
    <t> 11.06.1978 04:01 </t>
  </si>
  <si>
    <t>2443671.487 </t>
  </si>
  <si>
    <t> 11.06.1978 23:41 </t>
  </si>
  <si>
    <t>2443688.664 </t>
  </si>
  <si>
    <t> 29.06.1978 03:56 </t>
  </si>
  <si>
    <t>2443697.668 </t>
  </si>
  <si>
    <t> 08.07.1978 04:01 </t>
  </si>
  <si>
    <t> A.MacRobert </t>
  </si>
  <si>
    <t>2443703.392 </t>
  </si>
  <si>
    <t> 13.07.1978 21:24 </t>
  </si>
  <si>
    <t> BBS 38 </t>
  </si>
  <si>
    <t>2443706.668 </t>
  </si>
  <si>
    <t> 17.07.1978 04:01 </t>
  </si>
  <si>
    <t>2443712.390 </t>
  </si>
  <si>
    <t> 22.07.1978 21:21 </t>
  </si>
  <si>
    <t>2443712.391 </t>
  </si>
  <si>
    <t> 22.07.1978 21:23 </t>
  </si>
  <si>
    <t>2443721.388 </t>
  </si>
  <si>
    <t> 31.07.1978 21:18 </t>
  </si>
  <si>
    <t> J.Soukupova </t>
  </si>
  <si>
    <t> BRNO 23 </t>
  </si>
  <si>
    <t>2443721.389 </t>
  </si>
  <si>
    <t> 31.07.1978 21:20 </t>
  </si>
  <si>
    <t> L.Valek </t>
  </si>
  <si>
    <t>2443721.393 </t>
  </si>
  <si>
    <t> 31.07.1978 21:25 </t>
  </si>
  <si>
    <t> J.Manek </t>
  </si>
  <si>
    <t> L.Novotny </t>
  </si>
  <si>
    <t>2443724.663 </t>
  </si>
  <si>
    <t> 04.08.1978 03:54 </t>
  </si>
  <si>
    <t>2443737.755 </t>
  </si>
  <si>
    <t> 17.08.1978 06:07 </t>
  </si>
  <si>
    <t> P.Goodwin </t>
  </si>
  <si>
    <t>2443739.387 </t>
  </si>
  <si>
    <t> 18.08.1978 21:17 </t>
  </si>
  <si>
    <t>2443739.391 </t>
  </si>
  <si>
    <t> 18.08.1978 21:23 </t>
  </si>
  <si>
    <t>2443752.470 </t>
  </si>
  <si>
    <t> 31.08.1978 23:16 </t>
  </si>
  <si>
    <t> M.Bohuslavova </t>
  </si>
  <si>
    <t>2443752.476 </t>
  </si>
  <si>
    <t> 31.08.1978 23:25 </t>
  </si>
  <si>
    <t>2443766.387 </t>
  </si>
  <si>
    <t> 14.09.1978 21:17 </t>
  </si>
  <si>
    <t> BBS 39 </t>
  </si>
  <si>
    <t>2443852.281 </t>
  </si>
  <si>
    <t> 09.12.1978 18:44 </t>
  </si>
  <si>
    <t> BBS 41 </t>
  </si>
  <si>
    <t>2443899.737 </t>
  </si>
  <si>
    <t> 26.01.1979 05:41 </t>
  </si>
  <si>
    <t>2443980.724 </t>
  </si>
  <si>
    <t> 17.04.1979 05:22 </t>
  </si>
  <si>
    <t>2443980.730 </t>
  </si>
  <si>
    <t> 17.04.1979 05:31 </t>
  </si>
  <si>
    <t>2443985.640 </t>
  </si>
  <si>
    <t> 22.04.1979 03:21 </t>
  </si>
  <si>
    <t> BBS 43 </t>
  </si>
  <si>
    <t>2444008.544 </t>
  </si>
  <si>
    <t> 15.05.1979 01:03 </t>
  </si>
  <si>
    <t>2444012.635 </t>
  </si>
  <si>
    <t> 19.05.1979 03:14 </t>
  </si>
  <si>
    <t>2444022.448 </t>
  </si>
  <si>
    <t> 28.05.1979 22:45 </t>
  </si>
  <si>
    <t> D.Brozman </t>
  </si>
  <si>
    <t>2444022.449 </t>
  </si>
  <si>
    <t> 28.05.1979 22:46 </t>
  </si>
  <si>
    <t> P.Kucera </t>
  </si>
  <si>
    <t>2444022.453 </t>
  </si>
  <si>
    <t> 28.05.1979 22:52 </t>
  </si>
  <si>
    <t>2444076.435 </t>
  </si>
  <si>
    <t> 21.07.1979 22:26 </t>
  </si>
  <si>
    <t> C.Klimcik </t>
  </si>
  <si>
    <t>2444090.353 </t>
  </si>
  <si>
    <t> 04.08.1979 20:28 </t>
  </si>
  <si>
    <t> BBS 44 </t>
  </si>
  <si>
    <t>2444099.356 </t>
  </si>
  <si>
    <t> 13.08.1979 20:32 </t>
  </si>
  <si>
    <t>2444103.437 </t>
  </si>
  <si>
    <t> 17.08.1979 22:29 </t>
  </si>
  <si>
    <t> L.Barski </t>
  </si>
  <si>
    <t> MVS 9.18 </t>
  </si>
  <si>
    <t>2444103.440 </t>
  </si>
  <si>
    <t> 17.08.1979 22:33 </t>
  </si>
  <si>
    <t> D.Lis </t>
  </si>
  <si>
    <t>2444117.352 </t>
  </si>
  <si>
    <t> 31.08.1979 20:26 </t>
  </si>
  <si>
    <t>2444144.347 </t>
  </si>
  <si>
    <t> 27.09.1979 20:19 </t>
  </si>
  <si>
    <t> BBS 45 </t>
  </si>
  <si>
    <t>2444212.247 </t>
  </si>
  <si>
    <t> 04.12.1979 17:55 </t>
  </si>
  <si>
    <t> BBS 46 </t>
  </si>
  <si>
    <t>2444282.608 </t>
  </si>
  <si>
    <t> 13.02.1980 02:35 </t>
  </si>
  <si>
    <t>2444354.595 </t>
  </si>
  <si>
    <t> 25.04.1980 02:16 </t>
  </si>
  <si>
    <t> BBS 47 </t>
  </si>
  <si>
    <t>2444373.410 </t>
  </si>
  <si>
    <t> 13.05.1980 21:50 </t>
  </si>
  <si>
    <t>2444377.503 </t>
  </si>
  <si>
    <t> 18.05.1980 00:04 </t>
  </si>
  <si>
    <t> BBS 48 </t>
  </si>
  <si>
    <t>2444382.411 </t>
  </si>
  <si>
    <t> 22.05.1980 21:51 </t>
  </si>
  <si>
    <t>2444382.412 </t>
  </si>
  <si>
    <t> 22.05.1980 21:53 </t>
  </si>
  <si>
    <t>2444385.683 </t>
  </si>
  <si>
    <t> 26.05.1980 04:23 </t>
  </si>
  <si>
    <t>2444386.493 </t>
  </si>
  <si>
    <t> 26.05.1980 23:49 </t>
  </si>
  <si>
    <t>2444395.500 </t>
  </si>
  <si>
    <t> 05.06.1980 00:00 </t>
  </si>
  <si>
    <t>2444407.777 </t>
  </si>
  <si>
    <t> 17.06.1980 06:38 </t>
  </si>
  <si>
    <t> G.Hanson </t>
  </si>
  <si>
    <t>2444409.414 </t>
  </si>
  <si>
    <t> 18.06.1980 21:56 </t>
  </si>
  <si>
    <t> A.Parris </t>
  </si>
  <si>
    <t> BBS 49 </t>
  </si>
  <si>
    <t>2444413.493 </t>
  </si>
  <si>
    <t> 22.06.1980 23:49 </t>
  </si>
  <si>
    <t> N.Stoikidis </t>
  </si>
  <si>
    <t>2444418.402 </t>
  </si>
  <si>
    <t> 27.06.1980 21:38 </t>
  </si>
  <si>
    <t>2444418.408 </t>
  </si>
  <si>
    <t> 27.06.1980 21:47 </t>
  </si>
  <si>
    <t>2444445.404 </t>
  </si>
  <si>
    <t> 24.07.1980 21:41 </t>
  </si>
  <si>
    <t>2444470.766 </t>
  </si>
  <si>
    <t> 19.08.1980 06:23 </t>
  </si>
  <si>
    <t>2444486.310 </t>
  </si>
  <si>
    <t> 03.09.1980 19:26 </t>
  </si>
  <si>
    <t> BBS 50 </t>
  </si>
  <si>
    <t>2444486.311 </t>
  </si>
  <si>
    <t> 03.09.1980 19:27 </t>
  </si>
  <si>
    <t>2444486.312 </t>
  </si>
  <si>
    <t> 03.09.1980 19:29 </t>
  </si>
  <si>
    <t>2444490.399 </t>
  </si>
  <si>
    <t> 07.09.1980 21:34 </t>
  </si>
  <si>
    <t>2444490.400 </t>
  </si>
  <si>
    <t> 07.09.1980 21:36 </t>
  </si>
  <si>
    <t>2444499.398 </t>
  </si>
  <si>
    <t> 16.09.1980 21:33 </t>
  </si>
  <si>
    <t>2444499.401 </t>
  </si>
  <si>
    <t> 16.09.1980 21:37 </t>
  </si>
  <si>
    <t> BBS 51 </t>
  </si>
  <si>
    <t>2444504.305 </t>
  </si>
  <si>
    <t> 21.09.1980 19:19 </t>
  </si>
  <si>
    <t>2444513.270 </t>
  </si>
  <si>
    <t> 30.09.1980 18:28 </t>
  </si>
  <si>
    <t> -0.037 </t>
  </si>
  <si>
    <t>2444517.401 </t>
  </si>
  <si>
    <t> 04.10.1980 21:37 </t>
  </si>
  <si>
    <t>2444540.296 </t>
  </si>
  <si>
    <t> 27.10.1980 19:06 </t>
  </si>
  <si>
    <t>2444704.738 </t>
  </si>
  <si>
    <t> 10.04.1981 05:42 </t>
  </si>
  <si>
    <t>2444715.376 </t>
  </si>
  <si>
    <t> 20.04.1981 21:01 </t>
  </si>
  <si>
    <t> D.Elias </t>
  </si>
  <si>
    <t> BBS 55 </t>
  </si>
  <si>
    <t>2444727.646 </t>
  </si>
  <si>
    <t> 03.05.1981 03:30 </t>
  </si>
  <si>
    <t>2444731.735 </t>
  </si>
  <si>
    <t> 07.05.1981 05:38 </t>
  </si>
  <si>
    <t>2444731.736 </t>
  </si>
  <si>
    <t> 07.05.1981 05:39 </t>
  </si>
  <si>
    <t>2444742.363 </t>
  </si>
  <si>
    <t> 17.05.1981 20:42 </t>
  </si>
  <si>
    <t> -0.012 </t>
  </si>
  <si>
    <t> BBS 54 </t>
  </si>
  <si>
    <t>2444742.371 </t>
  </si>
  <si>
    <t> 17.05.1981 20:54 </t>
  </si>
  <si>
    <t>2444755.465 </t>
  </si>
  <si>
    <t> 30.05.1981 23:09 </t>
  </si>
  <si>
    <t>2444762.825 </t>
  </si>
  <si>
    <t> 07.06.1981 07:48 </t>
  </si>
  <si>
    <t>2444773.457 </t>
  </si>
  <si>
    <t> 17.06.1981 22:58 </t>
  </si>
  <si>
    <t> I.Nikolaou </t>
  </si>
  <si>
    <t>2444773.463 </t>
  </si>
  <si>
    <t> 17.06.1981 23:06 </t>
  </si>
  <si>
    <t> M.Andrakakou </t>
  </si>
  <si>
    <t> BBS 56 </t>
  </si>
  <si>
    <t>2444796.364 </t>
  </si>
  <si>
    <t> 10.07.1981 20:44 </t>
  </si>
  <si>
    <t>2444796.368 </t>
  </si>
  <si>
    <t> 10.07.1981 20:49 </t>
  </si>
  <si>
    <t>2444809.450 </t>
  </si>
  <si>
    <t> 23.07.1981 22:48 </t>
  </si>
  <si>
    <t> K.Carbol </t>
  </si>
  <si>
    <t> BRNO 26 </t>
  </si>
  <si>
    <t>2444818.454 </t>
  </si>
  <si>
    <t> 01.08.1981 22:53 </t>
  </si>
  <si>
    <t>2444825.685 </t>
  </si>
  <si>
    <t> 09.08.1981 04:26 </t>
  </si>
  <si>
    <t> -0.136 </t>
  </si>
  <si>
    <t> D.Troiani </t>
  </si>
  <si>
    <t>2444832.356 </t>
  </si>
  <si>
    <t> 15.08.1981 20:32 </t>
  </si>
  <si>
    <t>2444832.365 </t>
  </si>
  <si>
    <t> 15.08.1981 20:45 </t>
  </si>
  <si>
    <t>2444837.271 </t>
  </si>
  <si>
    <t> 20.08.1981 18:30 </t>
  </si>
  <si>
    <t>2444837.272 </t>
  </si>
  <si>
    <t> 20.08.1981 18:31 </t>
  </si>
  <si>
    <t> N.Contopoulos </t>
  </si>
  <si>
    <t>2444845.455 </t>
  </si>
  <si>
    <t> 28.08.1981 22:55 </t>
  </si>
  <si>
    <t>2444850.357 </t>
  </si>
  <si>
    <t> 02.09.1981 20:34 </t>
  </si>
  <si>
    <t> BBS 57 </t>
  </si>
  <si>
    <t>2444850.363 </t>
  </si>
  <si>
    <t> 02.09.1981 20:42 </t>
  </si>
  <si>
    <t>2444853.635 </t>
  </si>
  <si>
    <t> 06.09.1981 03:14 </t>
  </si>
  <si>
    <t>2444868.355 </t>
  </si>
  <si>
    <t> 20.09.1981 20:31 </t>
  </si>
  <si>
    <t>2444875.719 </t>
  </si>
  <si>
    <t> 28.09.1981 05:15 </t>
  </si>
  <si>
    <t>2444882.266 </t>
  </si>
  <si>
    <t> 04.10.1981 18:23 </t>
  </si>
  <si>
    <t>2444886.352 </t>
  </si>
  <si>
    <t> 08.10.1981 20:26 </t>
  </si>
  <si>
    <t>2444891.262 </t>
  </si>
  <si>
    <t> 13.10.1981 18:17 </t>
  </si>
  <si>
    <t>2444909.258 </t>
  </si>
  <si>
    <t> 31.10.1981 18:11 </t>
  </si>
  <si>
    <t>2444918.258 </t>
  </si>
  <si>
    <t> 09.11.1981 18:11 </t>
  </si>
  <si>
    <t>2444927.260 </t>
  </si>
  <si>
    <t> 18.11.1981 18:14 </t>
  </si>
  <si>
    <t> BBS 58 </t>
  </si>
  <si>
    <t>2445001.706 </t>
  </si>
  <si>
    <t> 01.02.1982 04:56 </t>
  </si>
  <si>
    <t>2445056.521 </t>
  </si>
  <si>
    <t> 28.03.1982 00:30 </t>
  </si>
  <si>
    <t> D.Mourikis </t>
  </si>
  <si>
    <t> BBS 60 </t>
  </si>
  <si>
    <t>2445060.611 </t>
  </si>
  <si>
    <t> 01.04.1982 02:39 </t>
  </si>
  <si>
    <t> BBS 59 </t>
  </si>
  <si>
    <t>2445082.699 </t>
  </si>
  <si>
    <t> 23.04.1982 04:46 </t>
  </si>
  <si>
    <t>2445092.515 </t>
  </si>
  <si>
    <t> 03.05.1982 00:21 </t>
  </si>
  <si>
    <t>2445100.698 </t>
  </si>
  <si>
    <t> 11.05.1982 04:45 </t>
  </si>
  <si>
    <t>2445108.8739 </t>
  </si>
  <si>
    <t> 19.05.1982 08:58 </t>
  </si>
  <si>
    <t> -0.0090 </t>
  </si>
  <si>
    <t> D.Skillman </t>
  </si>
  <si>
    <t> AVSJ 11.60 </t>
  </si>
  <si>
    <t>2445111.330 </t>
  </si>
  <si>
    <t> 21.05.1982 19:55 </t>
  </si>
  <si>
    <t> BBS 61 </t>
  </si>
  <si>
    <t>2445113.782 </t>
  </si>
  <si>
    <t> 24.05.1982 06:46 </t>
  </si>
  <si>
    <t> H.Carney </t>
  </si>
  <si>
    <t>2445115.426 </t>
  </si>
  <si>
    <t> 25.05.1982 22:13 </t>
  </si>
  <si>
    <t>2445127.699 </t>
  </si>
  <si>
    <t> 07.06.1982 04:46 </t>
  </si>
  <si>
    <t>2445133.413 </t>
  </si>
  <si>
    <t> 12.06.1982 21:54 </t>
  </si>
  <si>
    <t> -0.013 </t>
  </si>
  <si>
    <t>2445133.418 </t>
  </si>
  <si>
    <t> 12.06.1982 22:01 </t>
  </si>
  <si>
    <t>2445133.420 </t>
  </si>
  <si>
    <t> 12.06.1982 22:04 </t>
  </si>
  <si>
    <t> G.Mavrofridis </t>
  </si>
  <si>
    <t>2445138.326 </t>
  </si>
  <si>
    <t> 17.06.1982 19:49 </t>
  </si>
  <si>
    <t>2445138.331 </t>
  </si>
  <si>
    <t> 17.06.1982 19:56 </t>
  </si>
  <si>
    <t> G.Stefanopoulos </t>
  </si>
  <si>
    <t>2445158.781 </t>
  </si>
  <si>
    <t> 08.07.1982 06:44 </t>
  </si>
  <si>
    <t>2445160.415 </t>
  </si>
  <si>
    <t> 09.07.1982 21:57 </t>
  </si>
  <si>
    <t>2445169.417 </t>
  </si>
  <si>
    <t> 18.07.1982 22:00 </t>
  </si>
  <si>
    <t>2445196.415 </t>
  </si>
  <si>
    <t> 14.08.1982 21:57 </t>
  </si>
  <si>
    <t> BBS 62 </t>
  </si>
  <si>
    <t>2445214.412 </t>
  </si>
  <si>
    <t> 01.09.1982 21:53 </t>
  </si>
  <si>
    <t>2445217.684 </t>
  </si>
  <si>
    <t> 05.09.1982 04:24 </t>
  </si>
  <si>
    <t>2445228.319 </t>
  </si>
  <si>
    <t> 15.09.1982 19:39 </t>
  </si>
  <si>
    <t>2445231.594 </t>
  </si>
  <si>
    <t> 19.09.1982 02:15 </t>
  </si>
  <si>
    <t>2445237.319 </t>
  </si>
  <si>
    <t> 24.09.1982 19:39 </t>
  </si>
  <si>
    <t> BBS 64 </t>
  </si>
  <si>
    <t>2445264.315 </t>
  </si>
  <si>
    <t> 21.10.1982 19:33 </t>
  </si>
  <si>
    <t> BBS 63 </t>
  </si>
  <si>
    <t>2445269.224 </t>
  </si>
  <si>
    <t> 26.10.1982 17:22 </t>
  </si>
  <si>
    <t>2445278.224 </t>
  </si>
  <si>
    <t> 04.11.1982 17:22 </t>
  </si>
  <si>
    <t>2445384.579 </t>
  </si>
  <si>
    <t> 19.02.1983 01:53 </t>
  </si>
  <si>
    <t> BBS 65 </t>
  </si>
  <si>
    <t>2445388.664 </t>
  </si>
  <si>
    <t> 23.02.1983 03:56 </t>
  </si>
  <si>
    <t>2445460.658 </t>
  </si>
  <si>
    <t> 06.05.1983 03:47 </t>
  </si>
  <si>
    <t>2445464.749 </t>
  </si>
  <si>
    <t> 10.05.1983 05:58 </t>
  </si>
  <si>
    <t>2445502.384 </t>
  </si>
  <si>
    <t> 16.06.1983 21:12 </t>
  </si>
  <si>
    <t> BBS 67 </t>
  </si>
  <si>
    <t>2445518.739 </t>
  </si>
  <si>
    <t> 03.07.1983 05:44 </t>
  </si>
  <si>
    <t> -0.011 </t>
  </si>
  <si>
    <t> D.Sventek </t>
  </si>
  <si>
    <t>2445518.740 </t>
  </si>
  <si>
    <t> 03.07.1983 05:45 </t>
  </si>
  <si>
    <t> R.Hill </t>
  </si>
  <si>
    <t>2445522.835 </t>
  </si>
  <si>
    <t> 07.07.1983 08:02 </t>
  </si>
  <si>
    <t>2445522.836 </t>
  </si>
  <si>
    <t> 07.07.1983 08:03 </t>
  </si>
  <si>
    <t>2445523.654 </t>
  </si>
  <si>
    <t> 08.07.1983 03:41 </t>
  </si>
  <si>
    <t>2445533.469 </t>
  </si>
  <si>
    <t> 17.07.1983 23:15 </t>
  </si>
  <si>
    <t> M.Kohl </t>
  </si>
  <si>
    <t>2445533.473 </t>
  </si>
  <si>
    <t> 17.07.1983 23:21 </t>
  </si>
  <si>
    <t>2445569.469 </t>
  </si>
  <si>
    <t> 22.08.1983 23:15 </t>
  </si>
  <si>
    <t> BBS 68 </t>
  </si>
  <si>
    <t>2445574.375 </t>
  </si>
  <si>
    <t> 27.08.1983 21:00 </t>
  </si>
  <si>
    <t>2445579.285 </t>
  </si>
  <si>
    <t> 01.09.1983 18:50 </t>
  </si>
  <si>
    <t>2445586.646 </t>
  </si>
  <si>
    <t> 09.09.1983 03:30 </t>
  </si>
  <si>
    <t> L.Shotter </t>
  </si>
  <si>
    <t>2445592.371 </t>
  </si>
  <si>
    <t> 14.09.1983 20:54 </t>
  </si>
  <si>
    <t>2445597.284 </t>
  </si>
  <si>
    <t> 19.09.1983 18:48 </t>
  </si>
  <si>
    <t>2445604.639 </t>
  </si>
  <si>
    <t> 27.09.1983 03:20 </t>
  </si>
  <si>
    <t>2445606.279 </t>
  </si>
  <si>
    <t> 28.09.1983 18:41 </t>
  </si>
  <si>
    <t>2445606.280 </t>
  </si>
  <si>
    <t> 28.09.1983 18:43 </t>
  </si>
  <si>
    <t>2445606.289 </t>
  </si>
  <si>
    <t> 28.09.1983 18:56 </t>
  </si>
  <si>
    <t>2445615.284 </t>
  </si>
  <si>
    <t> 07.10.1983 18:48 </t>
  </si>
  <si>
    <t> BBS 69 </t>
  </si>
  <si>
    <t>2445624.281 </t>
  </si>
  <si>
    <t> 16.10.1983 18:44 </t>
  </si>
  <si>
    <t>2445642.276 </t>
  </si>
  <si>
    <t> 03.11.1983 18:37 </t>
  </si>
  <si>
    <t>2445651.275 </t>
  </si>
  <si>
    <t> 12.11.1983 18:36 </t>
  </si>
  <si>
    <t> J.Borovicka </t>
  </si>
  <si>
    <t>2445651.279 </t>
  </si>
  <si>
    <t> 12.11.1983 18:41 </t>
  </si>
  <si>
    <t> V.Wagner </t>
  </si>
  <si>
    <t>2445821.438 </t>
  </si>
  <si>
    <t> 30.04.1984 22:30 </t>
  </si>
  <si>
    <t> BBS 72 </t>
  </si>
  <si>
    <t>2445830.439 </t>
  </si>
  <si>
    <t> 09.05.1984 22:32 </t>
  </si>
  <si>
    <t>2445856.618 </t>
  </si>
  <si>
    <t> 05.06.1984 02:49 </t>
  </si>
  <si>
    <t> BBS 73 </t>
  </si>
  <si>
    <t>2445860.705 </t>
  </si>
  <si>
    <t> 09.06.1984 04:55 </t>
  </si>
  <si>
    <t>2445880.345 </t>
  </si>
  <si>
    <t> 28.06.1984 20:16 </t>
  </si>
  <si>
    <t>2445882.799 </t>
  </si>
  <si>
    <t> 01.07.1984 07:10 </t>
  </si>
  <si>
    <t>2445884.435 </t>
  </si>
  <si>
    <t> 02.07.1984 22:26 </t>
  </si>
  <si>
    <t>2445887.706 </t>
  </si>
  <si>
    <t> 06.07.1984 04:56 </t>
  </si>
  <si>
    <t>2445896.700 </t>
  </si>
  <si>
    <t> 15.07.1984 04:48 </t>
  </si>
  <si>
    <t>2445907.341 </t>
  </si>
  <si>
    <t> 25.07.1984 20:11 </t>
  </si>
  <si>
    <t>2445911.428 </t>
  </si>
  <si>
    <t> 29.07.1984 22:16 </t>
  </si>
  <si>
    <t>2445911.434 </t>
  </si>
  <si>
    <t> 29.07.1984 22:24 </t>
  </si>
  <si>
    <t> J.Tesar </t>
  </si>
  <si>
    <t> BRNO 27 </t>
  </si>
  <si>
    <t>2445911.436 </t>
  </si>
  <si>
    <t> 29.07.1984 22:27 </t>
  </si>
  <si>
    <t>2445911.439 </t>
  </si>
  <si>
    <t> 29.07.1984 22:32 </t>
  </si>
  <si>
    <t> P.Svoboda </t>
  </si>
  <si>
    <t>2445911.443 </t>
  </si>
  <si>
    <t> 29.07.1984 22:37 </t>
  </si>
  <si>
    <t> T.Cervinka </t>
  </si>
  <si>
    <t>2445915.517 </t>
  </si>
  <si>
    <t> 03.08.1984 00:24 </t>
  </si>
  <si>
    <t>2445923.701 </t>
  </si>
  <si>
    <t> 11.08.1984 04:49 </t>
  </si>
  <si>
    <t>2445934.333 </t>
  </si>
  <si>
    <t> 21.08.1984 19:59 </t>
  </si>
  <si>
    <t>2445934.336 </t>
  </si>
  <si>
    <t> 21.08.1984 20:03 </t>
  </si>
  <si>
    <t>2445937.611 </t>
  </si>
  <si>
    <t> 25.08.1984 02:39 </t>
  </si>
  <si>
    <t>2445959.700 </t>
  </si>
  <si>
    <t> 16.09.1984 04:48 </t>
  </si>
  <si>
    <t>2445984.243 </t>
  </si>
  <si>
    <t> 10.10.1984 17:49 </t>
  </si>
  <si>
    <t> BBS 74 </t>
  </si>
  <si>
    <t>2446006.330 </t>
  </si>
  <si>
    <t> 01.11.1984 19:55 </t>
  </si>
  <si>
    <t>2446169.952 </t>
  </si>
  <si>
    <t> 14.04.1985 10:50 </t>
  </si>
  <si>
    <t>2446176.491 </t>
  </si>
  <si>
    <t> 20.04.1985 23:47 </t>
  </si>
  <si>
    <t>2446176.493 </t>
  </si>
  <si>
    <t> 20.04.1985 23:49 </t>
  </si>
  <si>
    <t> BBS 77 </t>
  </si>
  <si>
    <t>2446193.673 </t>
  </si>
  <si>
    <t> 08.05.1985 04:09 </t>
  </si>
  <si>
    <t>2446197.763 </t>
  </si>
  <si>
    <t> 12.05.1985 06:18 </t>
  </si>
  <si>
    <t>2446204.309 </t>
  </si>
  <si>
    <t> 18.05.1985 19:24 </t>
  </si>
  <si>
    <t> C.Vafiadis </t>
  </si>
  <si>
    <t>2446206.767 </t>
  </si>
  <si>
    <t> 21.05.1985 06:24 </t>
  </si>
  <si>
    <t>2446210.849 </t>
  </si>
  <si>
    <t> 25.05.1985 08:22 </t>
  </si>
  <si>
    <t>2446210.8518 </t>
  </si>
  <si>
    <t> 25.05.1985 08:26 </t>
  </si>
  <si>
    <t> -0.0095 </t>
  </si>
  <si>
    <t> E.J.Michaels </t>
  </si>
  <si>
    <t>IBVS 2792 </t>
  </si>
  <si>
    <t>2446210.854 </t>
  </si>
  <si>
    <t> 25.05.1985 08:29 </t>
  </si>
  <si>
    <t>2446211.667 </t>
  </si>
  <si>
    <t> 26.05.1985 04:00 </t>
  </si>
  <si>
    <t>2446224.7558 </t>
  </si>
  <si>
    <t> 08.06.1985 06:08 </t>
  </si>
  <si>
    <t> -0.0132 </t>
  </si>
  <si>
    <t>2446224.758 </t>
  </si>
  <si>
    <t> 08.06.1985 06:11 </t>
  </si>
  <si>
    <t>2446228.847 </t>
  </si>
  <si>
    <t> 12.06.1985 08:19 </t>
  </si>
  <si>
    <t>2446229.670 </t>
  </si>
  <si>
    <t> 13.06.1985 04:04 </t>
  </si>
  <si>
    <t>2446231.7199 </t>
  </si>
  <si>
    <t> 15.06.1985 05:16 </t>
  </si>
  <si>
    <t> -0.0029 </t>
  </si>
  <si>
    <t>2446235.393 </t>
  </si>
  <si>
    <t> 18.06.1985 21:25 </t>
  </si>
  <si>
    <t>2446237.8473 </t>
  </si>
  <si>
    <t> 21.06.1985 08:20 </t>
  </si>
  <si>
    <t> -0.0113 </t>
  </si>
  <si>
    <t>2446247.666 </t>
  </si>
  <si>
    <t> 01.07.1985 03:59 </t>
  </si>
  <si>
    <t>2446262.383 </t>
  </si>
  <si>
    <t> 15.07.1985 21:11 </t>
  </si>
  <si>
    <t> -0.019 </t>
  </si>
  <si>
    <t>2446262.385 </t>
  </si>
  <si>
    <t> 15.07.1985 21:14 </t>
  </si>
  <si>
    <t> -0.017 </t>
  </si>
  <si>
    <t>2446265.660 </t>
  </si>
  <si>
    <t> 19.07.1985 03:50 </t>
  </si>
  <si>
    <t>2446265.669 </t>
  </si>
  <si>
    <t> 19.07.1985 04:03 </t>
  </si>
  <si>
    <t>2446271.392 </t>
  </si>
  <si>
    <t> 24.07.1985 21:24 </t>
  </si>
  <si>
    <t>2446274.661 </t>
  </si>
  <si>
    <t> 28.07.1985 03:51 </t>
  </si>
  <si>
    <t>2446280.386 </t>
  </si>
  <si>
    <t> 02.08.1985 21:15 </t>
  </si>
  <si>
    <t> BBS 78 </t>
  </si>
  <si>
    <t>2446289.393 </t>
  </si>
  <si>
    <t> 11.08.1985 21:25 </t>
  </si>
  <si>
    <t>2446298.390 </t>
  </si>
  <si>
    <t> 20.08.1985 21:21 </t>
  </si>
  <si>
    <t>2446298.391 </t>
  </si>
  <si>
    <t> 20.08.1985 21:23 </t>
  </si>
  <si>
    <t>2446325.370 </t>
  </si>
  <si>
    <t> 16.09.1985 20:52 </t>
  </si>
  <si>
    <t> -0.025 </t>
  </si>
  <si>
    <t>2446325.389 </t>
  </si>
  <si>
    <t> 16.09.1985 21:20 </t>
  </si>
  <si>
    <t>2446348.287 </t>
  </si>
  <si>
    <t> 09.10.1985 18:53 </t>
  </si>
  <si>
    <t> -0.015 </t>
  </si>
  <si>
    <t>2446366.272 </t>
  </si>
  <si>
    <t> 27.10.1985 18:31 </t>
  </si>
  <si>
    <t> -0.028 </t>
  </si>
  <si>
    <t> BBS 79 </t>
  </si>
  <si>
    <t>2446561.816 </t>
  </si>
  <si>
    <t> 11.05.1986 07:35 </t>
  </si>
  <si>
    <t>2446570.811 </t>
  </si>
  <si>
    <t> 20.05.1986 07:27 </t>
  </si>
  <si>
    <t>2446602.718 </t>
  </si>
  <si>
    <t> 21.06.1986 05:13 </t>
  </si>
  <si>
    <t>2446602.722 </t>
  </si>
  <si>
    <t> 21.06.1986 05:19 </t>
  </si>
  <si>
    <t>2446603.536 </t>
  </si>
  <si>
    <t> 22.06.1986 00:51 </t>
  </si>
  <si>
    <t> BBS 80 </t>
  </si>
  <si>
    <t>2446617.451 </t>
  </si>
  <si>
    <t> 05.07.1986 22:49 </t>
  </si>
  <si>
    <t> BRNO 28 </t>
  </si>
  <si>
    <t>2446617.452 </t>
  </si>
  <si>
    <t> 05.07.1986 22:50 </t>
  </si>
  <si>
    <t> D.Hanzl </t>
  </si>
  <si>
    <t>2446617.460 </t>
  </si>
  <si>
    <t> 05.07.1986 23:02 </t>
  </si>
  <si>
    <t>2446657.530 </t>
  </si>
  <si>
    <t> 15.08.1986 00:43 </t>
  </si>
  <si>
    <t> BBS 81 </t>
  </si>
  <si>
    <t>2446717.250 </t>
  </si>
  <si>
    <t> 13.10.1986 18:00 </t>
  </si>
  <si>
    <t>2446753.241 </t>
  </si>
  <si>
    <t> 18.11.1986 17:47 </t>
  </si>
  <si>
    <t> BBS 82 </t>
  </si>
  <si>
    <t>2446753.249 </t>
  </si>
  <si>
    <t> 18.11.1986 17:58 </t>
  </si>
  <si>
    <t>2446753.251 </t>
  </si>
  <si>
    <t> 18.11.1986 18:01 </t>
  </si>
  <si>
    <t>2446762.253 </t>
  </si>
  <si>
    <t> 27.11.1986 18:04 </t>
  </si>
  <si>
    <t>2446762.255 </t>
  </si>
  <si>
    <t> 27.11.1986 18:07 </t>
  </si>
  <si>
    <t> E.Blättler </t>
  </si>
  <si>
    <t>2446900.506 </t>
  </si>
  <si>
    <t> 15.04.1987 00:08 </t>
  </si>
  <si>
    <t> BBS 83 </t>
  </si>
  <si>
    <t>2446912.779 </t>
  </si>
  <si>
    <t> 27.04.1987 06:41 </t>
  </si>
  <si>
    <t>2446914.413 </t>
  </si>
  <si>
    <t> 28.04.1987 21:54 </t>
  </si>
  <si>
    <t> BBS 85 </t>
  </si>
  <si>
    <t>2446935.685 </t>
  </si>
  <si>
    <t> 20.05.1987 04:26 </t>
  </si>
  <si>
    <t>2446939.775 </t>
  </si>
  <si>
    <t> 24.05.1987 06:36 </t>
  </si>
  <si>
    <t>2446939.776 </t>
  </si>
  <si>
    <t> 24.05.1987 06:37 </t>
  </si>
  <si>
    <t>2446944.683 </t>
  </si>
  <si>
    <t> 29.05.1987 04:23 </t>
  </si>
  <si>
    <t>2446948.776 </t>
  </si>
  <si>
    <t> 02.06.1987 06:37 </t>
  </si>
  <si>
    <t>2446975.768 </t>
  </si>
  <si>
    <t> 29.06.1987 06:25 </t>
  </si>
  <si>
    <t> M.Potter </t>
  </si>
  <si>
    <t>2446979.863 </t>
  </si>
  <si>
    <t> 03.07.1987 08:42 </t>
  </si>
  <si>
    <t>2446981.500 </t>
  </si>
  <si>
    <t> 05.07.1987 00:00 </t>
  </si>
  <si>
    <t> O.Beck </t>
  </si>
  <si>
    <t> BRNO 30 </t>
  </si>
  <si>
    <t>2446995.414 </t>
  </si>
  <si>
    <t> 18.07.1987 21:56 </t>
  </si>
  <si>
    <t> F.Hroch </t>
  </si>
  <si>
    <t>2446999.498 </t>
  </si>
  <si>
    <t> 22.07.1987 23:57 </t>
  </si>
  <si>
    <t> BBS 84 </t>
  </si>
  <si>
    <t>2446999.499 </t>
  </si>
  <si>
    <t> 22.07.1987 23:58 </t>
  </si>
  <si>
    <t> M.Meszarosova </t>
  </si>
  <si>
    <t>2446999.500 </t>
  </si>
  <si>
    <t> 23.07.1987 00:00 </t>
  </si>
  <si>
    <t>2446999.502 </t>
  </si>
  <si>
    <t> 23.07.1987 00:02 </t>
  </si>
  <si>
    <t> R.Vyboch </t>
  </si>
  <si>
    <t>2446999.508 </t>
  </si>
  <si>
    <t> 23.07.1987 00:11 </t>
  </si>
  <si>
    <t> O.Haska </t>
  </si>
  <si>
    <t>2446999.510 </t>
  </si>
  <si>
    <t> 23.07.1987 00:14 </t>
  </si>
  <si>
    <t> J.Vavrincova </t>
  </si>
  <si>
    <t>2446999.514 </t>
  </si>
  <si>
    <t> 23.07.1987 00:20 </t>
  </si>
  <si>
    <t> J.Tomcala </t>
  </si>
  <si>
    <t>2447002.770 </t>
  </si>
  <si>
    <t> 26.07.1987 06:28 </t>
  </si>
  <si>
    <t>2447004.411 </t>
  </si>
  <si>
    <t> 27.07.1987 21:51 </t>
  </si>
  <si>
    <t> BBS 86 </t>
  </si>
  <si>
    <t>2447021.584 </t>
  </si>
  <si>
    <t> 14.08.1987 02:00 </t>
  </si>
  <si>
    <t>2447025.675 </t>
  </si>
  <si>
    <t> 18.08.1987 04:12 </t>
  </si>
  <si>
    <t>2447031.397 </t>
  </si>
  <si>
    <t> 23.08.1987 21:31 </t>
  </si>
  <si>
    <t>2447031.402 </t>
  </si>
  <si>
    <t> 23.08.1987 21:38 </t>
  </si>
  <si>
    <t> M.Jechumtal </t>
  </si>
  <si>
    <t> P.Suchan </t>
  </si>
  <si>
    <t>2447031.403 </t>
  </si>
  <si>
    <t> 23.08.1987 21:40 </t>
  </si>
  <si>
    <t> H.Houzarova </t>
  </si>
  <si>
    <t>2447031.406 </t>
  </si>
  <si>
    <t> 23.08.1987 21:44 </t>
  </si>
  <si>
    <t> O.Väter </t>
  </si>
  <si>
    <t>2447031.408 </t>
  </si>
  <si>
    <t> 23.08.1987 21:47 </t>
  </si>
  <si>
    <t> L.Volny </t>
  </si>
  <si>
    <t>2447031.409 </t>
  </si>
  <si>
    <t> 23.08.1987 21:48 </t>
  </si>
  <si>
    <t> H.Kolarova </t>
  </si>
  <si>
    <t>2447031.412 </t>
  </si>
  <si>
    <t> 23.08.1987 21:53 </t>
  </si>
  <si>
    <t> P.Znojilova </t>
  </si>
  <si>
    <t>2447036.313 </t>
  </si>
  <si>
    <t> 28.08.1987 19:30 </t>
  </si>
  <si>
    <t>2447054.310 </t>
  </si>
  <si>
    <t> 15.09.1987 19:26 </t>
  </si>
  <si>
    <t>2447214.657 </t>
  </si>
  <si>
    <t> 23.02.1988 03:46 </t>
  </si>
  <si>
    <t> BBS 87 </t>
  </si>
  <si>
    <t>2447260.475 </t>
  </si>
  <si>
    <t> 08.04.1988 23:24 </t>
  </si>
  <si>
    <t> BBS 88 </t>
  </si>
  <si>
    <t>2447299.738 </t>
  </si>
  <si>
    <t> 18.05.1988 05:42 </t>
  </si>
  <si>
    <t>2447299.740 </t>
  </si>
  <si>
    <t> 18.05.1988 05:45 </t>
  </si>
  <si>
    <t>2447308.743 </t>
  </si>
  <si>
    <t> 27.05.1988 05:49 </t>
  </si>
  <si>
    <t>2447317.735 </t>
  </si>
  <si>
    <t> 05.06.1988 05:38 </t>
  </si>
  <si>
    <t>2447317.738 </t>
  </si>
  <si>
    <t> 05.06.1988 05:42 </t>
  </si>
  <si>
    <t> M.Smith </t>
  </si>
  <si>
    <t>2447364.366 </t>
  </si>
  <si>
    <t> 21.07.1988 20:47 </t>
  </si>
  <si>
    <t> BBS 89 </t>
  </si>
  <si>
    <t>2447368.462 </t>
  </si>
  <si>
    <t> 25.07.1988 23:05 </t>
  </si>
  <si>
    <t>2447372.545 </t>
  </si>
  <si>
    <t> 30.07.1988 01:04 </t>
  </si>
  <si>
    <t> -0.016 </t>
  </si>
  <si>
    <t>2447382.369 </t>
  </si>
  <si>
    <t> 08.08.1988 20:51 </t>
  </si>
  <si>
    <t>2447389.737 </t>
  </si>
  <si>
    <t> 16.08.1988 05:41 </t>
  </si>
  <si>
    <t>2447391.368 </t>
  </si>
  <si>
    <t> 17.08.1988 20:49 </t>
  </si>
  <si>
    <t> P.Frank </t>
  </si>
  <si>
    <t>BAVM 52 </t>
  </si>
  <si>
    <t>2447418.365 </t>
  </si>
  <si>
    <t> 13.09.1988 20:45 </t>
  </si>
  <si>
    <t>2447468.266 </t>
  </si>
  <si>
    <t> 02.11.1988 18:23 </t>
  </si>
  <si>
    <t> BBS 90 </t>
  </si>
  <si>
    <t>2447477.267 </t>
  </si>
  <si>
    <t> 11.11.1988 18:24 </t>
  </si>
  <si>
    <t>2447669.518 </t>
  </si>
  <si>
    <t> 23.05.1989 00:25 </t>
  </si>
  <si>
    <t> BBS 92 </t>
  </si>
  <si>
    <t>2447678.516 </t>
  </si>
  <si>
    <t> 01.06.1989 00:23 </t>
  </si>
  <si>
    <t> A.Dedoch </t>
  </si>
  <si>
    <t>2447681.793 </t>
  </si>
  <si>
    <t> 04.06.1989 07:01 </t>
  </si>
  <si>
    <t>2447692.430 </t>
  </si>
  <si>
    <t> 14.06.1989 22:19 </t>
  </si>
  <si>
    <t>2447704.693 </t>
  </si>
  <si>
    <t> 27.06.1989 04:37 </t>
  </si>
  <si>
    <t>2447713.697 </t>
  </si>
  <si>
    <t> 06.07.1989 04:43 </t>
  </si>
  <si>
    <t>2447723.513 </t>
  </si>
  <si>
    <t> 16.07.1989 00:18 </t>
  </si>
  <si>
    <t>2447737.422 </t>
  </si>
  <si>
    <t> 29.07.1989 22:07 </t>
  </si>
  <si>
    <t> Z.Slavik </t>
  </si>
  <si>
    <t>2447749.699 </t>
  </si>
  <si>
    <t> 11.08.1989 04:46 </t>
  </si>
  <si>
    <t>2447769.329 </t>
  </si>
  <si>
    <t> 30.08.1989 19:53 </t>
  </si>
  <si>
    <t>2447778.329 </t>
  </si>
  <si>
    <t> 08.09.1989 19:53 </t>
  </si>
  <si>
    <t>2447790.598 </t>
  </si>
  <si>
    <t> 21.09.1989 02:21 </t>
  </si>
  <si>
    <t>2447794.689 </t>
  </si>
  <si>
    <t> 25.09.1989 04:32 </t>
  </si>
  <si>
    <t>2447846.227 </t>
  </si>
  <si>
    <t> 15.11.1989 17:26 </t>
  </si>
  <si>
    <t> BBS 93 </t>
  </si>
  <si>
    <t>2448002.489 </t>
  </si>
  <si>
    <t> 20.04.1990 23:44 </t>
  </si>
  <si>
    <t> BBS 95 </t>
  </si>
  <si>
    <t>2448016.390 </t>
  </si>
  <si>
    <t> 04.05.1990 21:21 </t>
  </si>
  <si>
    <t>2448041.749 </t>
  </si>
  <si>
    <t> 30.05.1990 05:58 </t>
  </si>
  <si>
    <t>2448061.386 </t>
  </si>
  <si>
    <t> 18.06.1990 21:15 </t>
  </si>
  <si>
    <t>2448061.388 </t>
  </si>
  <si>
    <t> 18.06.1990 21:18 </t>
  </si>
  <si>
    <t>2448068.748 </t>
  </si>
  <si>
    <t> 26.06.1990 05:57 </t>
  </si>
  <si>
    <t>2448088.388 </t>
  </si>
  <si>
    <t> 15.07.1990 21:18 </t>
  </si>
  <si>
    <t> BBS 96 </t>
  </si>
  <si>
    <t>2448088.390 </t>
  </si>
  <si>
    <t> 15.07.1990 21:21 </t>
  </si>
  <si>
    <t>2448101.479 </t>
  </si>
  <si>
    <t> 28.07.1990 23:29 </t>
  </si>
  <si>
    <t> L.Honzik </t>
  </si>
  <si>
    <t> BRNO 31 </t>
  </si>
  <si>
    <t> M.Jaks </t>
  </si>
  <si>
    <t>2448101.480 </t>
  </si>
  <si>
    <t> 28.07.1990 23:31 </t>
  </si>
  <si>
    <t> A.Kratochvil </t>
  </si>
  <si>
    <t>2448101.481 </t>
  </si>
  <si>
    <t> 28.07.1990 23:32 </t>
  </si>
  <si>
    <t> J.Polak </t>
  </si>
  <si>
    <t>2448101.487 </t>
  </si>
  <si>
    <t> 28.07.1990 23:41 </t>
  </si>
  <si>
    <t> M.Rottenborn </t>
  </si>
  <si>
    <t>2448101.489 </t>
  </si>
  <si>
    <t> 28.07.1990 23:44 </t>
  </si>
  <si>
    <t> P.Louzilova </t>
  </si>
  <si>
    <t>2448106.390 </t>
  </si>
  <si>
    <t> 02.08.1990 21:21 </t>
  </si>
  <si>
    <t>2448115.388 </t>
  </si>
  <si>
    <t> 11.08.1990 21:18 </t>
  </si>
  <si>
    <t>2448115.393 </t>
  </si>
  <si>
    <t> 11.08.1990 21:25 </t>
  </si>
  <si>
    <t>2448115.394 </t>
  </si>
  <si>
    <t> 11.08.1990 21:27 </t>
  </si>
  <si>
    <t>2448119.472 </t>
  </si>
  <si>
    <t> 15.08.1990 23:19 </t>
  </si>
  <si>
    <t>2448119.476 </t>
  </si>
  <si>
    <t> 15.08.1990 23:25 </t>
  </si>
  <si>
    <t> M.Zibar </t>
  </si>
  <si>
    <t>2448128.473 </t>
  </si>
  <si>
    <t> 24.08.1990 23:21 </t>
  </si>
  <si>
    <t>2448128.487 </t>
  </si>
  <si>
    <t> 24.08.1990 23:41 </t>
  </si>
  <si>
    <t>2448154.651 </t>
  </si>
  <si>
    <t> 20.09.1990 03:37 </t>
  </si>
  <si>
    <t>2448174.290 </t>
  </si>
  <si>
    <t> 09.10.1990 18:57 </t>
  </si>
  <si>
    <t>2448321.547 </t>
  </si>
  <si>
    <t> 06.03.1991 01:07 </t>
  </si>
  <si>
    <t> BBS 97 </t>
  </si>
  <si>
    <t>2448362.453 </t>
  </si>
  <si>
    <t> 15.04.1991 22:52 </t>
  </si>
  <si>
    <t>2448407.442 </t>
  </si>
  <si>
    <t> 30.05.1991 22:36 </t>
  </si>
  <si>
    <t> BBS 98 </t>
  </si>
  <si>
    <t>2448414.793 </t>
  </si>
  <si>
    <t> 07.06.1991 07:01 </t>
  </si>
  <si>
    <t> AOEB 4 </t>
  </si>
  <si>
    <t>2448438.530 </t>
  </si>
  <si>
    <t> 01.07.1991 00:43 </t>
  </si>
  <si>
    <t>2448443.440 </t>
  </si>
  <si>
    <t> 05.07.1991 22:33 </t>
  </si>
  <si>
    <t>2448443.446 </t>
  </si>
  <si>
    <t> 05.07.1991 22:42 </t>
  </si>
  <si>
    <t>2448443.447 </t>
  </si>
  <si>
    <t> 05.07.1991 22:43 </t>
  </si>
  <si>
    <t>2448443.454 </t>
  </si>
  <si>
    <t> 05.07.1991 22:53 </t>
  </si>
  <si>
    <t>2448473.704 </t>
  </si>
  <si>
    <t> 05.08.1991 04:53 </t>
  </si>
  <si>
    <t>2448479.442 </t>
  </si>
  <si>
    <t> 10.08.1991 22:36 </t>
  </si>
  <si>
    <t>2448497.433 </t>
  </si>
  <si>
    <t> 28.08.1991 22:23 </t>
  </si>
  <si>
    <t>2448502.342 </t>
  </si>
  <si>
    <t> 02.09.1991 20:12 </t>
  </si>
  <si>
    <t> BBS 99 </t>
  </si>
  <si>
    <t>2448506.444 </t>
  </si>
  <si>
    <t> 06.09.1991 22:39 </t>
  </si>
  <si>
    <t>2448547.334 </t>
  </si>
  <si>
    <t> 17.10.1991 20:00 </t>
  </si>
  <si>
    <t>2448552.243 </t>
  </si>
  <si>
    <t> 22.10.1991 17:49 </t>
  </si>
  <si>
    <t>2448699.495 </t>
  </si>
  <si>
    <t> 17.03.1992 23:52 </t>
  </si>
  <si>
    <t> -0.021 </t>
  </si>
  <si>
    <t> BBS 100 </t>
  </si>
  <si>
    <t>2448724.863 </t>
  </si>
  <si>
    <t> 12.04.1992 08:42 </t>
  </si>
  <si>
    <t>2448758.405 </t>
  </si>
  <si>
    <t> 15.05.1992 21:43 </t>
  </si>
  <si>
    <t> BBS 101 </t>
  </si>
  <si>
    <t>2448770.675 </t>
  </si>
  <si>
    <t> 28.05.1992 04:12 </t>
  </si>
  <si>
    <t>2448789.494 </t>
  </si>
  <si>
    <t> 15.06.1992 23:51 </t>
  </si>
  <si>
    <t>2448801.765 </t>
  </si>
  <si>
    <t> 28.06.1992 06:21 </t>
  </si>
  <si>
    <t>2448801.770 </t>
  </si>
  <si>
    <t> 28.06.1992 06:28 </t>
  </si>
  <si>
    <t>2448803.400 </t>
  </si>
  <si>
    <t> 29.06.1992 21:36 </t>
  </si>
  <si>
    <t> M.Kundrat </t>
  </si>
  <si>
    <t>2448803.402 </t>
  </si>
  <si>
    <t> 29.06.1992 21:38 </t>
  </si>
  <si>
    <t> R.Matus </t>
  </si>
  <si>
    <t>2448830.402 </t>
  </si>
  <si>
    <t> 26.07.1992 21:38 </t>
  </si>
  <si>
    <t>2448834.478 </t>
  </si>
  <si>
    <t> 30.07.1992 23:28 </t>
  </si>
  <si>
    <t> P.Pata </t>
  </si>
  <si>
    <t>2448834.488 </t>
  </si>
  <si>
    <t> 30.07.1992 23:42 </t>
  </si>
  <si>
    <t> H.Santolikova </t>
  </si>
  <si>
    <t>2448834.490 </t>
  </si>
  <si>
    <t> 30.07.1992 23:45 </t>
  </si>
  <si>
    <t> O.Santolik </t>
  </si>
  <si>
    <t>2448834.493 </t>
  </si>
  <si>
    <t> 30.07.1992 23:49 </t>
  </si>
  <si>
    <t>2448852.486 </t>
  </si>
  <si>
    <t> 17.08.1992 23:39 </t>
  </si>
  <si>
    <t> BBS 102 </t>
  </si>
  <si>
    <t>2448889.305 </t>
  </si>
  <si>
    <t> 23.09.1992 19:19 </t>
  </si>
  <si>
    <t> M.Janata </t>
  </si>
  <si>
    <t>2448901.572 </t>
  </si>
  <si>
    <t> 06.10.1992 01:43 </t>
  </si>
  <si>
    <t>2448907.287 </t>
  </si>
  <si>
    <t> 11.10.1992 18:53 </t>
  </si>
  <si>
    <t> -0.026 </t>
  </si>
  <si>
    <t>2448925.297 </t>
  </si>
  <si>
    <t> 29.10.1992 19:07 </t>
  </si>
  <si>
    <t>2449058.643 </t>
  </si>
  <si>
    <t> 12.03.1993 03:25 </t>
  </si>
  <si>
    <t> BBS 103 </t>
  </si>
  <si>
    <t>2449134.726 </t>
  </si>
  <si>
    <t> 27.05.1993 05:25 </t>
  </si>
  <si>
    <t>2449165.817 </t>
  </si>
  <si>
    <t> 27.06.1993 07:36 </t>
  </si>
  <si>
    <t>2449167.456 </t>
  </si>
  <si>
    <t> 28.06.1993 22:56 </t>
  </si>
  <si>
    <t> BBS 104 </t>
  </si>
  <si>
    <t>2449176.456 </t>
  </si>
  <si>
    <t> 07.07.1993 22:56 </t>
  </si>
  <si>
    <t>2449184.632 </t>
  </si>
  <si>
    <t> 16.07.1993 03:10 </t>
  </si>
  <si>
    <t>2449217.356 </t>
  </si>
  <si>
    <t> 17.08.1993 20:32 </t>
  </si>
  <si>
    <t> BBS 105 </t>
  </si>
  <si>
    <t>2449226.358 </t>
  </si>
  <si>
    <t> 26.08.1993 20:35 </t>
  </si>
  <si>
    <t>2449238.628 </t>
  </si>
  <si>
    <t> 08.09.1993 03:04 </t>
  </si>
  <si>
    <t>2449247.627 </t>
  </si>
  <si>
    <t> 17.09.1993 03:02 </t>
  </si>
  <si>
    <t>2449441.515 </t>
  </si>
  <si>
    <t> 30.03.1994 00:21 </t>
  </si>
  <si>
    <t> BBS 106 </t>
  </si>
  <si>
    <t>2449480.784 </t>
  </si>
  <si>
    <t> 08.05.1994 06:48 </t>
  </si>
  <si>
    <t>2449507.7793 </t>
  </si>
  <si>
    <t> 04.06.1994 06:42 </t>
  </si>
  <si>
    <t> -0.0181 </t>
  </si>
  <si>
    <t>C </t>
  </si>
  <si>
    <t> G.Lubcke </t>
  </si>
  <si>
    <t>2449536.412 </t>
  </si>
  <si>
    <t> 02.07.1994 21:53 </t>
  </si>
  <si>
    <t> BBS 108 </t>
  </si>
  <si>
    <t>2449536.416 </t>
  </si>
  <si>
    <t> 02.07.1994 21:59 </t>
  </si>
  <si>
    <t> BBS 107 </t>
  </si>
  <si>
    <t>2449545.415 </t>
  </si>
  <si>
    <t> 11.07.1994 21:57 </t>
  </si>
  <si>
    <t>2449563.411 </t>
  </si>
  <si>
    <t> 29.07.1994 21:51 </t>
  </si>
  <si>
    <t> M.Vrastak </t>
  </si>
  <si>
    <t>2449569.159 </t>
  </si>
  <si>
    <t> 04.08.1994 15:48 </t>
  </si>
  <si>
    <t> R.Naito </t>
  </si>
  <si>
    <t>VSB 47 </t>
  </si>
  <si>
    <t>2449602.680 </t>
  </si>
  <si>
    <t> 07.09.1994 04:19 </t>
  </si>
  <si>
    <t>2449607.588 </t>
  </si>
  <si>
    <t> 12.09.1994 02:06 </t>
  </si>
  <si>
    <t>2449616.586 </t>
  </si>
  <si>
    <t> 21.09.1994 02:03 </t>
  </si>
  <si>
    <t>2449625.586 </t>
  </si>
  <si>
    <t> 30.09.1994 02:03 </t>
  </si>
  <si>
    <t>2449625.587 </t>
  </si>
  <si>
    <t> 30.09.1994 02:05 </t>
  </si>
  <si>
    <t>2449631.316 </t>
  </si>
  <si>
    <t> 05.10.1994 19:35 </t>
  </si>
  <si>
    <t>2449819.470 </t>
  </si>
  <si>
    <t> 11.04.1995 23:16 </t>
  </si>
  <si>
    <t> BBS 109 </t>
  </si>
  <si>
    <t>2449834.202 </t>
  </si>
  <si>
    <t> 26.04.1995 16:50 </t>
  </si>
  <si>
    <t> Y.Sekino </t>
  </si>
  <si>
    <t>2449840.745 </t>
  </si>
  <si>
    <t> 03.05.1995 05:52 </t>
  </si>
  <si>
    <t>2449857.105 </t>
  </si>
  <si>
    <t> 19.05.1995 14:31 </t>
  </si>
  <si>
    <t> -0.020 </t>
  </si>
  <si>
    <t> N.Makiguchi </t>
  </si>
  <si>
    <t>2449857.106 </t>
  </si>
  <si>
    <t> 19.05.1995 14:32 </t>
  </si>
  <si>
    <t>2449867.740 </t>
  </si>
  <si>
    <t> 30.05.1995 05:45 </t>
  </si>
  <si>
    <t>2449878.375 </t>
  </si>
  <si>
    <t> 09.06.1995 21:00 </t>
  </si>
  <si>
    <t>2449899.650 </t>
  </si>
  <si>
    <t> 01.07.1995 03:36 </t>
  </si>
  <si>
    <t>2449917.645 </t>
  </si>
  <si>
    <t> 19.07.1995 03:28 </t>
  </si>
  <si>
    <t>2449918.460 </t>
  </si>
  <si>
    <t> 19.07.1995 23:02 </t>
  </si>
  <si>
    <t>2449918.468 </t>
  </si>
  <si>
    <t> 19.07.1995 23:13 </t>
  </si>
  <si>
    <t> BBS 110 </t>
  </si>
  <si>
    <t>2449936.4597 </t>
  </si>
  <si>
    <t> 06.08.1995 23:01 </t>
  </si>
  <si>
    <t> -0.0212 </t>
  </si>
  <si>
    <t> P.Sobotka </t>
  </si>
  <si>
    <t> BRNO 32 </t>
  </si>
  <si>
    <t>2449936.4604 </t>
  </si>
  <si>
    <t> 06.08.1995 23:02 </t>
  </si>
  <si>
    <t> -0.0205 </t>
  </si>
  <si>
    <t> L.Brat </t>
  </si>
  <si>
    <t>2449945.470 </t>
  </si>
  <si>
    <t> 15.08.1995 23:16 </t>
  </si>
  <si>
    <t>2449953.642 </t>
  </si>
  <si>
    <t> 24.08.1995 03:24 </t>
  </si>
  <si>
    <t>2449962.641 </t>
  </si>
  <si>
    <t> 02.09.1995 03:23 </t>
  </si>
  <si>
    <t>2449995.366 </t>
  </si>
  <si>
    <t> 04.10.1995 20:47 </t>
  </si>
  <si>
    <t>2450027.264 </t>
  </si>
  <si>
    <t> 05.11.1995 18:20 </t>
  </si>
  <si>
    <t> BBS 111 </t>
  </si>
  <si>
    <t>2450188.440 </t>
  </si>
  <si>
    <t> 14.04.1996 22:33 </t>
  </si>
  <si>
    <t> BBS 112 </t>
  </si>
  <si>
    <t>2450191.708 </t>
  </si>
  <si>
    <t> 18.04.1996 04:59 </t>
  </si>
  <si>
    <t>2450213.792 </t>
  </si>
  <si>
    <t> 10.05.1996 07:00 </t>
  </si>
  <si>
    <t> -0.024 </t>
  </si>
  <si>
    <t>2450233.427 </t>
  </si>
  <si>
    <t> 29.05.1996 22:14 </t>
  </si>
  <si>
    <t>2450242.4317 </t>
  </si>
  <si>
    <t> 07.06.1996 22:21 </t>
  </si>
  <si>
    <t> -0.0180 </t>
  </si>
  <si>
    <t>2450242.4324 </t>
  </si>
  <si>
    <t> 07.06.1996 22:22 </t>
  </si>
  <si>
    <t> -0.0173 </t>
  </si>
  <si>
    <t> M.Vetrovcova </t>
  </si>
  <si>
    <t>2450242.4421 </t>
  </si>
  <si>
    <t> 07.06.1996 22:36 </t>
  </si>
  <si>
    <t> -0.0076 </t>
  </si>
  <si>
    <t>2450251.431 </t>
  </si>
  <si>
    <t> 16.06.1996 22:20 </t>
  </si>
  <si>
    <t>2450251.437 </t>
  </si>
  <si>
    <t> 16.06.1996 22:29 </t>
  </si>
  <si>
    <t> BBS 114 </t>
  </si>
  <si>
    <t>2450278.4257 </t>
  </si>
  <si>
    <t> 13.07.1996 22:13 </t>
  </si>
  <si>
    <t> -0.0203 </t>
  </si>
  <si>
    <t>2450278.4271 </t>
  </si>
  <si>
    <t> 13.07.1996 22:15 </t>
  </si>
  <si>
    <t> -0.0189 </t>
  </si>
  <si>
    <t> K.Koss </t>
  </si>
  <si>
    <t>2450278.4299 </t>
  </si>
  <si>
    <t> 13.07.1996 22:19 </t>
  </si>
  <si>
    <t> -0.0161 </t>
  </si>
  <si>
    <t> J.Kapitan </t>
  </si>
  <si>
    <t>2450278.4334 </t>
  </si>
  <si>
    <t> 13.07.1996 22:24 </t>
  </si>
  <si>
    <t> -0.0126 </t>
  </si>
  <si>
    <t>2450278.4355 </t>
  </si>
  <si>
    <t> 13.07.1996 22:27 </t>
  </si>
  <si>
    <t> -0.0105 </t>
  </si>
  <si>
    <t> K.Mokry </t>
  </si>
  <si>
    <t>2450278.4396 </t>
  </si>
  <si>
    <t> 13.07.1996 22:33 </t>
  </si>
  <si>
    <t> -0.0064 </t>
  </si>
  <si>
    <t> M.Netolicky </t>
  </si>
  <si>
    <t>2450278.4445 </t>
  </si>
  <si>
    <t> 13.07.1996 22:40 </t>
  </si>
  <si>
    <t> -0.0015 </t>
  </si>
  <si>
    <t> J.Cechal </t>
  </si>
  <si>
    <t>2450287.421 </t>
  </si>
  <si>
    <t> 22.07.1996 22:06 </t>
  </si>
  <si>
    <t>2450287.4220 </t>
  </si>
  <si>
    <t> 22.07.1996 22:07 </t>
  </si>
  <si>
    <t> -0.0231 </t>
  </si>
  <si>
    <t>2450305.4220 </t>
  </si>
  <si>
    <t> 09.08.1996 22:07 </t>
  </si>
  <si>
    <t>2450305.4255 </t>
  </si>
  <si>
    <t> 09.08.1996 22:12 </t>
  </si>
  <si>
    <t> -0.0177 </t>
  </si>
  <si>
    <t> J.Cihelkova </t>
  </si>
  <si>
    <t> M.Major </t>
  </si>
  <si>
    <t>2450308.693 </t>
  </si>
  <si>
    <t> 13.08.1996 04:37 </t>
  </si>
  <si>
    <t>2450314.419 </t>
  </si>
  <si>
    <t> 18.08.1996 22:03 </t>
  </si>
  <si>
    <t>2450314.427 </t>
  </si>
  <si>
    <t> 18.08.1996 22:14 </t>
  </si>
  <si>
    <t> BBS 113 </t>
  </si>
  <si>
    <t>2450332.415 </t>
  </si>
  <si>
    <t> 05.09.1996 21:57 </t>
  </si>
  <si>
    <t>2450332.421 </t>
  </si>
  <si>
    <t> 05.09.1996 22:06 </t>
  </si>
  <si>
    <t>2450349.600 </t>
  </si>
  <si>
    <t> 23.09.1996 02:24 </t>
  </si>
  <si>
    <t>2450367.601 </t>
  </si>
  <si>
    <t> 11.10.1996 02:25 </t>
  </si>
  <si>
    <t>2450376.600 </t>
  </si>
  <si>
    <t> 20.10.1996 02:24 </t>
  </si>
  <si>
    <t>2450523.855 </t>
  </si>
  <si>
    <t> 16.03.1997 08:31 </t>
  </si>
  <si>
    <t>2450546.764 </t>
  </si>
  <si>
    <t> 08.04.1997 06:20 </t>
  </si>
  <si>
    <t>2450547.576 </t>
  </si>
  <si>
    <t> 09.04.1997 01:49 </t>
  </si>
  <si>
    <t> BBS 115 </t>
  </si>
  <si>
    <t>2450578.665 </t>
  </si>
  <si>
    <t> 10.05.1997 03:57 </t>
  </si>
  <si>
    <t> R.Hays </t>
  </si>
  <si>
    <t>2450579.487 </t>
  </si>
  <si>
    <t> 10.05.1997 23:41 </t>
  </si>
  <si>
    <t>2450596.669 </t>
  </si>
  <si>
    <t> 28.05.1997 04:03 </t>
  </si>
  <si>
    <t> D.Beard </t>
  </si>
  <si>
    <t>2450605.663 </t>
  </si>
  <si>
    <t> 06.06.1997 03:54 </t>
  </si>
  <si>
    <t> AOEB 5 </t>
  </si>
  <si>
    <t>2450611.398 </t>
  </si>
  <si>
    <t> 11.06.1997 21:33 </t>
  </si>
  <si>
    <t> M.Csukas </t>
  </si>
  <si>
    <t>2450614.662 </t>
  </si>
  <si>
    <t> 15.06.1997 03:53 </t>
  </si>
  <si>
    <t>2450614.667 </t>
  </si>
  <si>
    <t> 15.06.1997 04:00 </t>
  </si>
  <si>
    <t>2450623.668 </t>
  </si>
  <si>
    <t> 24.06.1997 04:01 </t>
  </si>
  <si>
    <t> D.Grubb </t>
  </si>
  <si>
    <t>2450628.564 </t>
  </si>
  <si>
    <t> 29.06.1997 01:32 </t>
  </si>
  <si>
    <t> E.Salazar </t>
  </si>
  <si>
    <t>2450632.660 </t>
  </si>
  <si>
    <t> 03.07.1997 03:50 </t>
  </si>
  <si>
    <t>2450637.572 </t>
  </si>
  <si>
    <t> 08.07.1997 01:43 </t>
  </si>
  <si>
    <t>2450641.655 </t>
  </si>
  <si>
    <t> 12.07.1997 03:43 </t>
  </si>
  <si>
    <t> -0.027 </t>
  </si>
  <si>
    <t> R.Crumrine </t>
  </si>
  <si>
    <t>2450641.661 </t>
  </si>
  <si>
    <t> 12.07.1997 03:51 </t>
  </si>
  <si>
    <t> R.Williams </t>
  </si>
  <si>
    <t>2450642.482 </t>
  </si>
  <si>
    <t> 12.07.1997 23:34 </t>
  </si>
  <si>
    <t>2450650.659 </t>
  </si>
  <si>
    <t> 21.07.1997 03:48 </t>
  </si>
  <si>
    <t>2450654.752 </t>
  </si>
  <si>
    <t> 25.07.1997 06:02 </t>
  </si>
  <si>
    <t> R.Berg </t>
  </si>
  <si>
    <t>2450655.573 </t>
  </si>
  <si>
    <t> 26.07.1997 01:45 </t>
  </si>
  <si>
    <t>2450665.390 </t>
  </si>
  <si>
    <t> 04.08.1997 21:21 </t>
  </si>
  <si>
    <t> BBS 116 </t>
  </si>
  <si>
    <t>2450665.392 </t>
  </si>
  <si>
    <t> 04.08.1997 21:24 </t>
  </si>
  <si>
    <t>2450665.3952 </t>
  </si>
  <si>
    <t> 04.08.1997 21:29 </t>
  </si>
  <si>
    <t>2450665.3993 </t>
  </si>
  <si>
    <t> 04.08.1997 21:34 </t>
  </si>
  <si>
    <t> -0.0072 </t>
  </si>
  <si>
    <t>2450668.662 </t>
  </si>
  <si>
    <t> 08.08.1997 03:53 </t>
  </si>
  <si>
    <t> D.Slauson </t>
  </si>
  <si>
    <t>2450683.3971 </t>
  </si>
  <si>
    <t> 22.08.1997 21:31 </t>
  </si>
  <si>
    <t> -0.0075 </t>
  </si>
  <si>
    <t>2450701.378 </t>
  </si>
  <si>
    <t> 09.09.1997 21:04 </t>
  </si>
  <si>
    <t>2450710.384 </t>
  </si>
  <si>
    <t> 18.09.1997 21:12 </t>
  </si>
  <si>
    <t>2450713.654 </t>
  </si>
  <si>
    <t> 22.09.1997 03:41 </t>
  </si>
  <si>
    <t>2450751.288 </t>
  </si>
  <si>
    <t> 29.10.1997 18:54 </t>
  </si>
  <si>
    <t>2450857.640 </t>
  </si>
  <si>
    <t> 13.02.1998 03:21 </t>
  </si>
  <si>
    <t> BBS 117 </t>
  </si>
  <si>
    <t>2450928.811 </t>
  </si>
  <si>
    <t> 25.04.1998 07:27 </t>
  </si>
  <si>
    <t>2450951.719 </t>
  </si>
  <si>
    <t> 18.05.1998 05:15 </t>
  </si>
  <si>
    <t>2450960.718 </t>
  </si>
  <si>
    <t> 27.05.1998 05:13 </t>
  </si>
  <si>
    <t>2450970.534 </t>
  </si>
  <si>
    <t> 06.06.1998 00:48 </t>
  </si>
  <si>
    <t> BBS 118 </t>
  </si>
  <si>
    <t>2450973.8094 </t>
  </si>
  <si>
    <t> 09.06.1998 07:25 </t>
  </si>
  <si>
    <t> -0.0201 </t>
  </si>
  <si>
    <t> J.Roe </t>
  </si>
  <si>
    <t>2450978.716 </t>
  </si>
  <si>
    <t> 14.06.1998 05:11 </t>
  </si>
  <si>
    <t>2450978.717 </t>
  </si>
  <si>
    <t> 14.06.1998 05:12 </t>
  </si>
  <si>
    <t>2450991.801 </t>
  </si>
  <si>
    <t> 27.06.1998 07:13 </t>
  </si>
  <si>
    <t>2451005.714 </t>
  </si>
  <si>
    <t> 11.07.1998 05:08 </t>
  </si>
  <si>
    <t>2451005.7147 </t>
  </si>
  <si>
    <t> 11.07.1998 05:09 </t>
  </si>
  <si>
    <t> -0.0207 </t>
  </si>
  <si>
    <t>ns</t>
  </si>
  <si>
    <t> S.Dvorak </t>
  </si>
  <si>
    <t> AOEB 7 </t>
  </si>
  <si>
    <t>2451014.716 </t>
  </si>
  <si>
    <t> 20.07.1998 05:11 </t>
  </si>
  <si>
    <t>2451023.7136 </t>
  </si>
  <si>
    <t> 29.07.1998 05:07 </t>
  </si>
  <si>
    <t> -0.0199 </t>
  </si>
  <si>
    <t>2451046.620 </t>
  </si>
  <si>
    <t> 21.08.1998 02:52 </t>
  </si>
  <si>
    <t>2451055.621 </t>
  </si>
  <si>
    <t> 30.08.1998 02:54 </t>
  </si>
  <si>
    <t>2451109.613 </t>
  </si>
  <si>
    <t> 23.10.1998 02:42 </t>
  </si>
  <si>
    <t>2451109.615 </t>
  </si>
  <si>
    <t> 23.10.1998 02:45 </t>
  </si>
  <si>
    <t>2451120.248 </t>
  </si>
  <si>
    <t> 02.11.1998 17:57 </t>
  </si>
  <si>
    <t> BBS 119 </t>
  </si>
  <si>
    <t>2451221.695 </t>
  </si>
  <si>
    <t> 12.02.1999 04:40 </t>
  </si>
  <si>
    <t> BBS 120 </t>
  </si>
  <si>
    <t>2451333.7703 </t>
  </si>
  <si>
    <t> 04.06.1999 06:29 </t>
  </si>
  <si>
    <t> -0.0225 </t>
  </si>
  <si>
    <t>2451347.676 </t>
  </si>
  <si>
    <t> 18.06.1999 04:13 </t>
  </si>
  <si>
    <t>2451347.678 </t>
  </si>
  <si>
    <t> 18.06.1999 04:16 </t>
  </si>
  <si>
    <t>2451351.7697 </t>
  </si>
  <si>
    <t> 22.06.1999 06:28 </t>
  </si>
  <si>
    <t>2451391.042 </t>
  </si>
  <si>
    <t> 31.07.1999 13:00 </t>
  </si>
  <si>
    <t> H.Maehara </t>
  </si>
  <si>
    <t>2451392.677 </t>
  </si>
  <si>
    <t> 02.08.1999 04:14 </t>
  </si>
  <si>
    <t>2451419.672 </t>
  </si>
  <si>
    <t> 29.08.1999 04:07 </t>
  </si>
  <si>
    <t>2451420.488 </t>
  </si>
  <si>
    <t> 29.08.1999 23:42 </t>
  </si>
  <si>
    <t> BBS 121 </t>
  </si>
  <si>
    <t>2451428.671 </t>
  </si>
  <si>
    <t> 07.09.1999 04:06 </t>
  </si>
  <si>
    <t>2451434.402 </t>
  </si>
  <si>
    <t> 12.09.1999 21:38 </t>
  </si>
  <si>
    <t> BBS 122 </t>
  </si>
  <si>
    <t>2451437.669 </t>
  </si>
  <si>
    <t> 16.09.1999 04:03 </t>
  </si>
  <si>
    <t>2451563.647 </t>
  </si>
  <si>
    <t> 20.01.2000 03:31 </t>
  </si>
  <si>
    <t> -0.031 </t>
  </si>
  <si>
    <t>2451622.9696 </t>
  </si>
  <si>
    <t> 19.03.2000 11:16 </t>
  </si>
  <si>
    <t> -0.0209 </t>
  </si>
  <si>
    <t> R.H.Nelson </t>
  </si>
  <si>
    <t>IBVS 5040 </t>
  </si>
  <si>
    <t>2451629.924 </t>
  </si>
  <si>
    <t> 26.03.2000 10:10 </t>
  </si>
  <si>
    <t>2451666.737 </t>
  </si>
  <si>
    <t> 02.05.2000 05:41 </t>
  </si>
  <si>
    <t>2451689.6434 </t>
  </si>
  <si>
    <t> 25.05.2000 03:26 </t>
  </si>
  <si>
    <t> -0.0221 </t>
  </si>
  <si>
    <t>2451693.7339 </t>
  </si>
  <si>
    <t> 29.05.2000 05:36 </t>
  </si>
  <si>
    <t>2451693.735 </t>
  </si>
  <si>
    <t> 29.05.2000 05:38 </t>
  </si>
  <si>
    <t>2451693.737 </t>
  </si>
  <si>
    <t> 29.05.2000 05:41 </t>
  </si>
  <si>
    <t>2451697.007 </t>
  </si>
  <si>
    <t> 01.06.2000 12:10 </t>
  </si>
  <si>
    <t> Hirosawa </t>
  </si>
  <si>
    <t>VSB 38 </t>
  </si>
  <si>
    <t>2451726.440 </t>
  </si>
  <si>
    <t> 30.06.2000 22:33 </t>
  </si>
  <si>
    <t> -0.040 </t>
  </si>
  <si>
    <t> BBS 123 </t>
  </si>
  <si>
    <t>2451734.64 </t>
  </si>
  <si>
    <t> 09.07.2000 03:21 </t>
  </si>
  <si>
    <t> -0.02 </t>
  </si>
  <si>
    <t>2451770.6345 </t>
  </si>
  <si>
    <t> 14.08.2000 03:13 </t>
  </si>
  <si>
    <t> -0.0227 </t>
  </si>
  <si>
    <t>2451776.360 </t>
  </si>
  <si>
    <t> 19.08.2000 20:38 </t>
  </si>
  <si>
    <t> O.Pejcha </t>
  </si>
  <si>
    <t>OEJV 0074 </t>
  </si>
  <si>
    <t>2451847.5353 </t>
  </si>
  <si>
    <t> 30.10.2000 00:50 </t>
  </si>
  <si>
    <t> -0.0232 </t>
  </si>
  <si>
    <t>2451986.608 </t>
  </si>
  <si>
    <t> 18.03.2001 02:35 </t>
  </si>
  <si>
    <t> BBS 125 </t>
  </si>
  <si>
    <t>2451989.882 </t>
  </si>
  <si>
    <t> 21.03.2001 09:10 </t>
  </si>
  <si>
    <t>2452021.789 </t>
  </si>
  <si>
    <t> 22.04.2001 06:56 </t>
  </si>
  <si>
    <t>2452050.428 </t>
  </si>
  <si>
    <t> 20.05.2001 22:16 </t>
  </si>
  <si>
    <t> L.Brát </t>
  </si>
  <si>
    <t>2452054.513 </t>
  </si>
  <si>
    <t> 25.05.2001 00:18 </t>
  </si>
  <si>
    <t> R.Knežík </t>
  </si>
  <si>
    <t>2452094.5998 </t>
  </si>
  <si>
    <t> 04.07.2001 02:23 </t>
  </si>
  <si>
    <t> -0.0244 </t>
  </si>
  <si>
    <t>2452115.053 </t>
  </si>
  <si>
    <t> 24.07.2001 13:16 </t>
  </si>
  <si>
    <t>VSB 39 </t>
  </si>
  <si>
    <t>2452143.688 </t>
  </si>
  <si>
    <t> 22.08.2001 04:30 </t>
  </si>
  <si>
    <t>2452157.596 </t>
  </si>
  <si>
    <t> 05.09.2001 02:18 </t>
  </si>
  <si>
    <t>2452175.594 </t>
  </si>
  <si>
    <t> 23.09.2001 02:15 </t>
  </si>
  <si>
    <t>2452184.5907 </t>
  </si>
  <si>
    <t> 02.10.2001 02:10 </t>
  </si>
  <si>
    <t> -0.0243 </t>
  </si>
  <si>
    <t>2452208.321 </t>
  </si>
  <si>
    <t> 25.10.2001 19:42 </t>
  </si>
  <si>
    <t> BBS 126 </t>
  </si>
  <si>
    <t>2452287.675 </t>
  </si>
  <si>
    <t> 13.01.2002 04:12 </t>
  </si>
  <si>
    <t> BBS 127 </t>
  </si>
  <si>
    <t>2452427.563 </t>
  </si>
  <si>
    <t> 02.06.2002 01:30 </t>
  </si>
  <si>
    <t> BBS 128 </t>
  </si>
  <si>
    <t>2452455.3817 </t>
  </si>
  <si>
    <t> 29.06.2002 21:09 </t>
  </si>
  <si>
    <t> -0.0238 </t>
  </si>
  <si>
    <t> Baldinelli &amp; Maitan </t>
  </si>
  <si>
    <t> AOEB 9 </t>
  </si>
  <si>
    <t>2452464.3807 </t>
  </si>
  <si>
    <t> 08.07.2002 21:08 </t>
  </si>
  <si>
    <t> -0.0239 </t>
  </si>
  <si>
    <t>2452485.648 </t>
  </si>
  <si>
    <t> 30.07.2002 03:33 </t>
  </si>
  <si>
    <t>2452521.647 </t>
  </si>
  <si>
    <t> 04.09.2002 03:31 </t>
  </si>
  <si>
    <t>2452536.379 </t>
  </si>
  <si>
    <t> 18.09.2002 21:05 </t>
  </si>
  <si>
    <t> BBS 129 </t>
  </si>
  <si>
    <t>2452553.554 </t>
  </si>
  <si>
    <t> 06.10.2002 01:17 </t>
  </si>
  <si>
    <t>2452553.557 </t>
  </si>
  <si>
    <t> 06.10.2002 01:22 </t>
  </si>
  <si>
    <t>2452731.897 </t>
  </si>
  <si>
    <t> 02.04.2003 09:31 </t>
  </si>
  <si>
    <t>2452763.808 </t>
  </si>
  <si>
    <t> 04.05.2003 07:23 </t>
  </si>
  <si>
    <t>2452786.713 </t>
  </si>
  <si>
    <t> 27.05.2003 05:06 </t>
  </si>
  <si>
    <t>2452786.719 </t>
  </si>
  <si>
    <t> 27.05.2003 05:15 </t>
  </si>
  <si>
    <t>2452822.706 </t>
  </si>
  <si>
    <t> 02.07.2003 04:56 </t>
  </si>
  <si>
    <t>2452832.525 </t>
  </si>
  <si>
    <t> 12.07.2003 00:36 </t>
  </si>
  <si>
    <t> BBS 130 </t>
  </si>
  <si>
    <t>2452864.0214 </t>
  </si>
  <si>
    <t> 12.08.2003 12:30 </t>
  </si>
  <si>
    <t> -0.0242 </t>
  </si>
  <si>
    <t> C.-H.Kim et al. </t>
  </si>
  <si>
    <t>IBVS 5694 </t>
  </si>
  <si>
    <t>2452885.707 </t>
  </si>
  <si>
    <t> 03.09.2003 04:58 </t>
  </si>
  <si>
    <t>2452897.975 </t>
  </si>
  <si>
    <t> 15.09.2003 11:24 </t>
  </si>
  <si>
    <t>VSB 42 </t>
  </si>
  <si>
    <t>2452908.610 </t>
  </si>
  <si>
    <t> 26.09.2003 02:38 </t>
  </si>
  <si>
    <t>2453109.858 </t>
  </si>
  <si>
    <t> 14.04.2004 08:35 </t>
  </si>
  <si>
    <t> AOEB 11 </t>
  </si>
  <si>
    <t>2453145.8592 </t>
  </si>
  <si>
    <t> 20.05.2004 08:37 </t>
  </si>
  <si>
    <t> -0.0213 </t>
  </si>
  <si>
    <t>IBVS 5602 </t>
  </si>
  <si>
    <t>2453164.6749 </t>
  </si>
  <si>
    <t> 08.06.2004 04:11 </t>
  </si>
  <si>
    <t> -0.0218 </t>
  </si>
  <si>
    <t> J.Bialozynski </t>
  </si>
  <si>
    <t>2453168.769 </t>
  </si>
  <si>
    <t> 12.06.2004 06:27 </t>
  </si>
  <si>
    <t>2453197.3994 </t>
  </si>
  <si>
    <t> 10.07.2004 21:35 </t>
  </si>
  <si>
    <t> H.V. Senavci et al. </t>
  </si>
  <si>
    <t>IBVS 5754 </t>
  </si>
  <si>
    <t>2453200.671 </t>
  </si>
  <si>
    <t> 14.07.2004 04:06 </t>
  </si>
  <si>
    <t>2453201.489 </t>
  </si>
  <si>
    <t> 14.07.2004 23:44 </t>
  </si>
  <si>
    <t>OEJV 0003 </t>
  </si>
  <si>
    <t>2453224.400 </t>
  </si>
  <si>
    <t> 06.08.2004 21:36 </t>
  </si>
  <si>
    <t> V.Novotný </t>
  </si>
  <si>
    <t>2453259.577 </t>
  </si>
  <si>
    <t> 11.09.2004 01:50 </t>
  </si>
  <si>
    <t> G.Chaple </t>
  </si>
  <si>
    <t>2453263.670 </t>
  </si>
  <si>
    <t> 15.09.2004 04:04 </t>
  </si>
  <si>
    <t>2453268.577 </t>
  </si>
  <si>
    <t> 20.09.2004 01:50 </t>
  </si>
  <si>
    <t>2453272.6644 </t>
  </si>
  <si>
    <t> 24.09.2004 03:56 </t>
  </si>
  <si>
    <t>2453477.1903 </t>
  </si>
  <si>
    <t> 16.04.2005 16:34 </t>
  </si>
  <si>
    <t> -0.0200 </t>
  </si>
  <si>
    <t> Maehara </t>
  </si>
  <si>
    <t>VSB 44 </t>
  </si>
  <si>
    <t>2453528.730 </t>
  </si>
  <si>
    <t> 07.06.2005 05:31 </t>
  </si>
  <si>
    <t>2453528.7309 </t>
  </si>
  <si>
    <t> 07.06.2005 05:32 </t>
  </si>
  <si>
    <t> -0.0195 </t>
  </si>
  <si>
    <t>R</t>
  </si>
  <si>
    <t> J.M.Cook et al. </t>
  </si>
  <si>
    <t>IBVS 5636 </t>
  </si>
  <si>
    <t>2453532.8209 </t>
  </si>
  <si>
    <t> 11.06.2005 07:42 </t>
  </si>
  <si>
    <t>2453555.7288 </t>
  </si>
  <si>
    <t> 04.07.2005 05:29 </t>
  </si>
  <si>
    <t>2453560.639 </t>
  </si>
  <si>
    <t> 09.07.2005 03:20 </t>
  </si>
  <si>
    <t>2453615.448 </t>
  </si>
  <si>
    <t> 01.09.2005 22:45 </t>
  </si>
  <si>
    <t>2453673.538 </t>
  </si>
  <si>
    <t> 30.10.2005 00:54 </t>
  </si>
  <si>
    <t>2453874.7867 </t>
  </si>
  <si>
    <t> 19.05.2006 06:52 </t>
  </si>
  <si>
    <t> -0.0193 </t>
  </si>
  <si>
    <t> V.Petriew </t>
  </si>
  <si>
    <t> AOEB 12 </t>
  </si>
  <si>
    <t>2453894.4210 </t>
  </si>
  <si>
    <t> 07.06.2006 22:06 </t>
  </si>
  <si>
    <t> -0.0194 </t>
  </si>
  <si>
    <t>-I</t>
  </si>
  <si>
    <t> F.Agerer </t>
  </si>
  <si>
    <t>BAVM 178 </t>
  </si>
  <si>
    <t>2453948.421 </t>
  </si>
  <si>
    <t> 31.07.2006 22:06 </t>
  </si>
  <si>
    <t>14771</t>
  </si>
  <si>
    <t> C.Rätz </t>
  </si>
  <si>
    <t>BAVM 187 </t>
  </si>
  <si>
    <t>2453960.6867 </t>
  </si>
  <si>
    <t> 13.08.2006 04:28 </t>
  </si>
  <si>
    <t>14786</t>
  </si>
  <si>
    <t> -0.0196 </t>
  </si>
  <si>
    <t>2454008.957 </t>
  </si>
  <si>
    <t> 30.09.2006 10:58 </t>
  </si>
  <si>
    <t>14845</t>
  </si>
  <si>
    <t> K.Nagai et al. </t>
  </si>
  <si>
    <t>VSB 45 </t>
  </si>
  <si>
    <t>2454211.8423 </t>
  </si>
  <si>
    <t> 21.04.2007 08:12 </t>
  </si>
  <si>
    <t>15093</t>
  </si>
  <si>
    <t> -0.0202 </t>
  </si>
  <si>
    <t>2454238.8398 </t>
  </si>
  <si>
    <t> 18.05.2007 08:09 </t>
  </si>
  <si>
    <t>15126</t>
  </si>
  <si>
    <t>2454243.746 </t>
  </si>
  <si>
    <t> 23.05.2007 05:54 </t>
  </si>
  <si>
    <t>15132</t>
  </si>
  <si>
    <t>2454288.746 </t>
  </si>
  <si>
    <t> 07.07.2007 05:54 </t>
  </si>
  <si>
    <t>15187</t>
  </si>
  <si>
    <t>2454297.744 </t>
  </si>
  <si>
    <t> 16.07.2007 05:51 </t>
  </si>
  <si>
    <t>15198</t>
  </si>
  <si>
    <t>2454301.8334 </t>
  </si>
  <si>
    <t> 20.07.2007 08:00 </t>
  </si>
  <si>
    <t>15203</t>
  </si>
  <si>
    <t> P.Sullivan </t>
  </si>
  <si>
    <t>2454302.6512 </t>
  </si>
  <si>
    <t> 21.07.2007 03:37 </t>
  </si>
  <si>
    <t>15204</t>
  </si>
  <si>
    <t>2454335.3753 </t>
  </si>
  <si>
    <t> 22.08.2007 21:00 </t>
  </si>
  <si>
    <t>15244</t>
  </si>
  <si>
    <t>o</t>
  </si>
  <si>
    <t> M.&amp; C.Rätz </t>
  </si>
  <si>
    <t>BAVM 201 </t>
  </si>
  <si>
    <t>2454356.6452 </t>
  </si>
  <si>
    <t> 13.09.2007 03:29 </t>
  </si>
  <si>
    <t>15270</t>
  </si>
  <si>
    <t> R.Baker </t>
  </si>
  <si>
    <t>JAAVSO 36(2);171 </t>
  </si>
  <si>
    <t>2454395.915 </t>
  </si>
  <si>
    <t> 22.10.2007 09:57 </t>
  </si>
  <si>
    <t>15318</t>
  </si>
  <si>
    <t> K.Hirosawa </t>
  </si>
  <si>
    <t>VSB 46 </t>
  </si>
  <si>
    <t>2454562.8069 </t>
  </si>
  <si>
    <t> 06.04.2008 07:21 </t>
  </si>
  <si>
    <t>15522</t>
  </si>
  <si>
    <t> -0.0198 </t>
  </si>
  <si>
    <t>JAAVSO 36(2);186 </t>
  </si>
  <si>
    <t>2454573.4414 </t>
  </si>
  <si>
    <t> 16.04.2008 22:35 </t>
  </si>
  <si>
    <t>15535</t>
  </si>
  <si>
    <t> J.Virtanen </t>
  </si>
  <si>
    <t>2454589.804 </t>
  </si>
  <si>
    <t> 03.05.2008 07:17 </t>
  </si>
  <si>
    <t>15555</t>
  </si>
  <si>
    <t>2454616.8016 </t>
  </si>
  <si>
    <t> 30.05.2008 07:14 </t>
  </si>
  <si>
    <t>15588</t>
  </si>
  <si>
    <t> E.Wiley </t>
  </si>
  <si>
    <t>2454620.4832 </t>
  </si>
  <si>
    <t> 02.06.2008 23:35 </t>
  </si>
  <si>
    <t>15592.5</t>
  </si>
  <si>
    <t> H.Kucáková </t>
  </si>
  <si>
    <t>OEJV 0094 </t>
  </si>
  <si>
    <t>2454620.4836 </t>
  </si>
  <si>
    <t> 02.06.2008 23:36 </t>
  </si>
  <si>
    <t> -0.0190 </t>
  </si>
  <si>
    <t>2454620.4852 </t>
  </si>
  <si>
    <t> 02.06.2008 23:38 </t>
  </si>
  <si>
    <t> -0.0174 </t>
  </si>
  <si>
    <t>2454663.4328 </t>
  </si>
  <si>
    <t> 15.07.2008 22:23 </t>
  </si>
  <si>
    <t>15645</t>
  </si>
  <si>
    <t> H.Jungbluth </t>
  </si>
  <si>
    <t>BAVM 203 </t>
  </si>
  <si>
    <t>2454706.3821 </t>
  </si>
  <si>
    <t> 27.08.2008 21:10 </t>
  </si>
  <si>
    <t>15697.5</t>
  </si>
  <si>
    <t> -0.0208 </t>
  </si>
  <si>
    <t> R.Ehrenberger </t>
  </si>
  <si>
    <t>2454905.5884 </t>
  </si>
  <si>
    <t> 15.03.2009 02:07 </t>
  </si>
  <si>
    <t>15941</t>
  </si>
  <si>
    <t> -0.0215 </t>
  </si>
  <si>
    <t> G.Marino et al. </t>
  </si>
  <si>
    <t>IBVS 5917 </t>
  </si>
  <si>
    <t>2454926.8595 </t>
  </si>
  <si>
    <t> 05.04.2009 08:37 </t>
  </si>
  <si>
    <t>15967</t>
  </si>
  <si>
    <t>IBVS 5938 </t>
  </si>
  <si>
    <t>2454933.4040 </t>
  </si>
  <si>
    <t> 11.04.2009 21:41 </t>
  </si>
  <si>
    <t>15975</t>
  </si>
  <si>
    <t>BAVM 209 </t>
  </si>
  <si>
    <t>2454942.4034 </t>
  </si>
  <si>
    <t> 20.04.2009 21:40 </t>
  </si>
  <si>
    <t> JAAVSO 38;85 </t>
  </si>
  <si>
    <t>2454955.4927 </t>
  </si>
  <si>
    <t> 03.05.2009 23:49 </t>
  </si>
  <si>
    <t> -0.0211 </t>
  </si>
  <si>
    <t> S.Dogru et al. </t>
  </si>
  <si>
    <t>IBVS 5893 </t>
  </si>
  <si>
    <t>2455008.6693 </t>
  </si>
  <si>
    <t> 26.06.2009 04:03 </t>
  </si>
  <si>
    <t>2455059.3907 </t>
  </si>
  <si>
    <t> 15.08.2009 21:22 </t>
  </si>
  <si>
    <t> -0.0216 </t>
  </si>
  <si>
    <t>-U;-I</t>
  </si>
  <si>
    <t> M.Rätz &amp; K.Rätz </t>
  </si>
  <si>
    <t>BAVM 214 </t>
  </si>
  <si>
    <t>2455062.6636 </t>
  </si>
  <si>
    <t> 19.08.2009 03:55 </t>
  </si>
  <si>
    <t>16133</t>
  </si>
  <si>
    <t>2455068.3901 </t>
  </si>
  <si>
    <t> 24.08.2009 21:21 </t>
  </si>
  <si>
    <t>16140</t>
  </si>
  <si>
    <t>2455086.3881 </t>
  </si>
  <si>
    <t> 11.09.2009 21:18 </t>
  </si>
  <si>
    <t>16162</t>
  </si>
  <si>
    <t>2455091.2964 </t>
  </si>
  <si>
    <t> 16.09.2009 19:06 </t>
  </si>
  <si>
    <t>16168</t>
  </si>
  <si>
    <t> N.Erkan et al. </t>
  </si>
  <si>
    <t>IBVS 5924 </t>
  </si>
  <si>
    <t>JAVSO 49, 256</t>
  </si>
  <si>
    <t>IBVS, 63, 6262</t>
  </si>
  <si>
    <t>JAVSO, 48, 87</t>
  </si>
  <si>
    <t>JAVSO, 48, 256</t>
  </si>
  <si>
    <t>JBAV, 60</t>
  </si>
  <si>
    <t>JAVSO, 50, 133</t>
  </si>
  <si>
    <t>JAAVSO, 50, 255</t>
  </si>
  <si>
    <t>JAAVSO, 51, 250</t>
  </si>
  <si>
    <t>JAAVSO52#1</t>
  </si>
  <si>
    <t xml:space="preserve">Mag </t>
  </si>
  <si>
    <t>Next ToM-P</t>
  </si>
  <si>
    <t>Next ToM-S</t>
  </si>
  <si>
    <t>9.86-11.87</t>
  </si>
  <si>
    <t>Michaels Schwartz</t>
  </si>
  <si>
    <t>Nelson pc</t>
  </si>
  <si>
    <t>S5</t>
  </si>
  <si>
    <t>JAAVSO, 52, 243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</si>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</sst>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" applyNumberFormat="0" applyAlignment="0" applyProtection="0"/>
    <xf numFmtId="0" fontId="21" fillId="22" borderId="2" applyNumberFormat="0" applyAlignment="0" applyProtection="0"/>
    <xf numFmtId="3" fontId="32" fillId="2" borderId="0"/>
    <xf numFmtId="164" fontId="32" fillId="2" borderId="0"/>
    <xf numFmtId="0" fontId="32" fillId="2" borderId="0"/>
    <xf numFmtId="0" fontId="22" fillId="0" borderId="0" applyNumberFormat="0" applyFill="0" applyBorder="0" applyAlignment="0" applyProtection="0"/>
    <xf numFmtId="2" fontId="32" fillId="2" borderId="0"/>
    <xf numFmtId="0" fontId="23" fillId="5" borderId="0" applyNumberFormat="0" applyBorder="0" applyAlignment="0" applyProtection="0"/>
    <xf numFmtId="0" fontId="1" fillId="2" borderId="0"/>
    <xf numFmtId="0" fontId="2" fillId="2" borderId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4" applyNumberFormat="0" applyFill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28" fillId="21" borderId="6" applyNumberFormat="0" applyAlignment="0" applyProtection="0"/>
    <xf numFmtId="0" fontId="29" fillId="0" borderId="0" applyNumberFormat="0" applyFill="0" applyBorder="0" applyAlignment="0" applyProtection="0"/>
    <xf numFmtId="0" fontId="32" fillId="2" borderId="7"/>
    <xf numFmtId="0" fontId="30" fillId="0" borderId="0" applyNumberFormat="0" applyFill="0" applyBorder="0" applyAlignment="0" applyProtection="0"/>
  </cellStyleXfs>
  <cellXfs count="164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165" fontId="0" fillId="2" borderId="5" xfId="0" applyNumberFormat="1" applyFill="1" applyBorder="1"/>
    <xf numFmtId="11" fontId="0" fillId="2" borderId="5" xfId="0" applyNumberFormat="1" applyFill="1" applyBorder="1"/>
    <xf numFmtId="0" fontId="4" fillId="2" borderId="5" xfId="0" applyFont="1" applyFill="1" applyBorder="1"/>
    <xf numFmtId="165" fontId="4" fillId="2" borderId="5" xfId="0" applyNumberFormat="1" applyFont="1" applyFill="1" applyBorder="1"/>
    <xf numFmtId="0" fontId="4" fillId="0" borderId="5" xfId="0" applyFont="1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5" fillId="2" borderId="11" xfId="0" applyFont="1" applyFill="1" applyBorder="1"/>
    <xf numFmtId="0" fontId="0" fillId="0" borderId="11" xfId="0" applyBorder="1"/>
    <xf numFmtId="0" fontId="4" fillId="2" borderId="11" xfId="0" applyFont="1" applyFill="1" applyBorder="1"/>
    <xf numFmtId="165" fontId="4" fillId="2" borderId="11" xfId="0" applyNumberFormat="1" applyFont="1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2" borderId="5" xfId="0" applyFont="1" applyFill="1" applyBorder="1"/>
    <xf numFmtId="165" fontId="6" fillId="2" borderId="5" xfId="0" applyNumberFormat="1" applyFont="1" applyFill="1" applyBorder="1"/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2" borderId="11" xfId="0" applyFont="1" applyFill="1" applyBorder="1"/>
    <xf numFmtId="165" fontId="6" fillId="2" borderId="11" xfId="0" applyNumberFormat="1" applyFont="1" applyFill="1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2" borderId="5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14" fontId="6" fillId="2" borderId="11" xfId="0" applyNumberFormat="1" applyFont="1" applyFill="1" applyBorder="1"/>
    <xf numFmtId="14" fontId="6" fillId="2" borderId="5" xfId="0" applyNumberFormat="1" applyFont="1" applyFill="1" applyBorder="1"/>
    <xf numFmtId="165" fontId="9" fillId="2" borderId="5" xfId="0" applyNumberFormat="1" applyFont="1" applyFill="1" applyBorder="1"/>
    <xf numFmtId="0" fontId="7" fillId="2" borderId="11" xfId="0" applyFont="1" applyFill="1" applyBorder="1"/>
    <xf numFmtId="0" fontId="7" fillId="2" borderId="5" xfId="0" applyFont="1" applyFill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5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5" fillId="25" borderId="24" xfId="38" applyFill="1" applyBorder="1" applyAlignment="1" applyProtection="1">
      <alignment horizontal="right" vertical="top" wrapText="1"/>
    </xf>
    <xf numFmtId="0" fontId="16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16" fillId="2" borderId="1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2" borderId="16" xfId="0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4" fillId="0" borderId="0" xfId="42" applyFont="1" applyAlignment="1">
      <alignment horizontal="center"/>
    </xf>
    <xf numFmtId="0" fontId="34" fillId="0" borderId="5" xfId="42" applyFont="1" applyBorder="1" applyAlignment="1">
      <alignment horizontal="left"/>
    </xf>
    <xf numFmtId="0" fontId="34" fillId="0" borderId="5" xfId="42" applyFont="1" applyBorder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6" fillId="0" borderId="0" xfId="0" applyFont="1"/>
    <xf numFmtId="0" fontId="6" fillId="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" borderId="10" xfId="0" applyFont="1" applyFill="1" applyBorder="1"/>
    <xf numFmtId="0" fontId="6" fillId="0" borderId="8" xfId="0" applyFont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9" xfId="0" applyFont="1" applyFill="1" applyBorder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/>
    <xf numFmtId="22" fontId="9" fillId="0" borderId="0" xfId="0" applyNumberFormat="1" applyFont="1"/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42" applyFont="1"/>
    <xf numFmtId="0" fontId="7" fillId="0" borderId="0" xfId="42" applyFont="1" applyAlignment="1">
      <alignment horizontal="center"/>
    </xf>
    <xf numFmtId="0" fontId="7" fillId="0" borderId="0" xfId="42" applyFont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34" fillId="0" borderId="0" xfId="42" applyFont="1" applyAlignment="1">
      <alignment horizontal="center" wrapText="1"/>
    </xf>
    <xf numFmtId="0" fontId="6" fillId="0" borderId="5" xfId="0" applyFont="1" applyBorder="1"/>
    <xf numFmtId="165" fontId="7" fillId="0" borderId="5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6" fillId="0" borderId="25" xfId="0" applyFont="1" applyBorder="1"/>
    <xf numFmtId="0" fontId="36" fillId="0" borderId="28" xfId="0" applyFont="1" applyBorder="1" applyAlignment="1">
      <alignment horizontal="right" vertical="center"/>
    </xf>
    <xf numFmtId="0" fontId="36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22" fontId="37" fillId="0" borderId="29" xfId="0" applyNumberFormat="1" applyFont="1" applyBorder="1" applyAlignment="1">
      <alignment horizontal="right" vertical="center"/>
    </xf>
    <xf numFmtId="22" fontId="37" fillId="0" borderId="31" xfId="0" applyNumberFormat="1" applyFont="1" applyBorder="1" applyAlignment="1">
      <alignment horizontal="right" vertical="center"/>
    </xf>
    <xf numFmtId="165" fontId="6" fillId="2" borderId="9" xfId="0" applyNumberFormat="1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0" fontId="6" fillId="2" borderId="34" xfId="0" applyFont="1" applyFill="1" applyBorder="1"/>
    <xf numFmtId="166" fontId="35" fillId="0" borderId="0" xfId="0" applyNumberFormat="1" applyFont="1" applyAlignment="1" applyProtection="1">
      <alignment horizontal="left" vertical="center" wrapText="1"/>
      <protection locked="0"/>
    </xf>
    <xf numFmtId="165" fontId="35" fillId="0" borderId="0" xfId="0" applyNumberFormat="1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left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Her - O-C Diagr.</a:t>
            </a:r>
          </a:p>
        </c:rich>
      </c:tx>
      <c:layout>
        <c:manualLayout>
          <c:xMode val="edge"/>
          <c:yMode val="edge"/>
          <c:x val="0.3678571428571428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2462006079027356"/>
          <c:w val="0.796428571428571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Active!$H$21:$H$1985</c:f>
              <c:numCache>
                <c:formatCode>General</c:formatCode>
                <c:ptCount val="1965"/>
                <c:pt idx="550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6-4540-B694-63C6B08088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Active!$I$21:$I$1985</c:f>
              <c:numCache>
                <c:formatCode>General</c:formatCode>
                <c:ptCount val="1965"/>
                <c:pt idx="0">
                  <c:v>8.2711999997627572E-2</c:v>
                </c:pt>
                <c:pt idx="1">
                  <c:v>8.0807999995158752E-2</c:v>
                </c:pt>
                <c:pt idx="2">
                  <c:v>8.3196319999842672E-2</c:v>
                </c:pt>
                <c:pt idx="3">
                  <c:v>8.3953079996717861E-2</c:v>
                </c:pt>
                <c:pt idx="4">
                  <c:v>7.7363399996102089E-2</c:v>
                </c:pt>
                <c:pt idx="5">
                  <c:v>7.8871999998227693E-2</c:v>
                </c:pt>
                <c:pt idx="6">
                  <c:v>7.987199999843142E-2</c:v>
                </c:pt>
                <c:pt idx="7">
                  <c:v>7.8790919997118181E-2</c:v>
                </c:pt>
                <c:pt idx="8">
                  <c:v>7.6480159998027375E-2</c:v>
                </c:pt>
                <c:pt idx="9">
                  <c:v>7.5935999997454928E-2</c:v>
                </c:pt>
                <c:pt idx="10">
                  <c:v>7.713747999878251E-2</c:v>
                </c:pt>
                <c:pt idx="11">
                  <c:v>7.4528159999317722E-2</c:v>
                </c:pt>
                <c:pt idx="12">
                  <c:v>7.1085999999922933E-2</c:v>
                </c:pt>
                <c:pt idx="14">
                  <c:v>7.6063919997977791E-2</c:v>
                </c:pt>
                <c:pt idx="15">
                  <c:v>7.3236000000179047E-2</c:v>
                </c:pt>
                <c:pt idx="16">
                  <c:v>7.3331999996298691E-2</c:v>
                </c:pt>
                <c:pt idx="17">
                  <c:v>7.2270599997864338E-2</c:v>
                </c:pt>
                <c:pt idx="18">
                  <c:v>7.2432799999660347E-2</c:v>
                </c:pt>
                <c:pt idx="19">
                  <c:v>7.8334519999771146E-2</c:v>
                </c:pt>
                <c:pt idx="20">
                  <c:v>8.0843119998462498E-2</c:v>
                </c:pt>
                <c:pt idx="21">
                  <c:v>8.0762039997352986E-2</c:v>
                </c:pt>
                <c:pt idx="22">
                  <c:v>7.8789079998387024E-2</c:v>
                </c:pt>
                <c:pt idx="23">
                  <c:v>7.7216599998791935E-2</c:v>
                </c:pt>
                <c:pt idx="24">
                  <c:v>7.4118320000707172E-2</c:v>
                </c:pt>
                <c:pt idx="25">
                  <c:v>7.4626919995353092E-2</c:v>
                </c:pt>
                <c:pt idx="26">
                  <c:v>7.0464759999595117E-2</c:v>
                </c:pt>
                <c:pt idx="27">
                  <c:v>7.5875080001424067E-2</c:v>
                </c:pt>
                <c:pt idx="28">
                  <c:v>7.5302599998394726E-2</c:v>
                </c:pt>
                <c:pt idx="29">
                  <c:v>7.3346839995792834E-2</c:v>
                </c:pt>
                <c:pt idx="30">
                  <c:v>7.3789119996945374E-2</c:v>
                </c:pt>
                <c:pt idx="31">
                  <c:v>7.5708039996243315E-2</c:v>
                </c:pt>
                <c:pt idx="32">
                  <c:v>6.9892359999357723E-2</c:v>
                </c:pt>
                <c:pt idx="33">
                  <c:v>6.9649119999667164E-2</c:v>
                </c:pt>
                <c:pt idx="34">
                  <c:v>7.2427999999490567E-2</c:v>
                </c:pt>
                <c:pt idx="35">
                  <c:v>6.5450120000605239E-2</c:v>
                </c:pt>
                <c:pt idx="36">
                  <c:v>6.6206879997480428E-2</c:v>
                </c:pt>
                <c:pt idx="37">
                  <c:v>6.6238839997822652E-2</c:v>
                </c:pt>
                <c:pt idx="38">
                  <c:v>6.5568079997319728E-2</c:v>
                </c:pt>
                <c:pt idx="39">
                  <c:v>6.124375999570475E-2</c:v>
                </c:pt>
                <c:pt idx="40">
                  <c:v>6.1654080000153044E-2</c:v>
                </c:pt>
                <c:pt idx="41">
                  <c:v>6.5000519996829098E-2</c:v>
                </c:pt>
                <c:pt idx="42">
                  <c:v>6.7324879997613607E-2</c:v>
                </c:pt>
                <c:pt idx="43">
                  <c:v>6.5833479999128031E-2</c:v>
                </c:pt>
                <c:pt idx="44">
                  <c:v>6.524379999973462E-2</c:v>
                </c:pt>
                <c:pt idx="45">
                  <c:v>6.0654119995888323E-2</c:v>
                </c:pt>
                <c:pt idx="46">
                  <c:v>6.2162719998013927E-2</c:v>
                </c:pt>
                <c:pt idx="47">
                  <c:v>6.2573039995186264E-2</c:v>
                </c:pt>
                <c:pt idx="48">
                  <c:v>6.2644320001709275E-2</c:v>
                </c:pt>
                <c:pt idx="49">
                  <c:v>6.3337239997053985E-2</c:v>
                </c:pt>
                <c:pt idx="50">
                  <c:v>6.3157879998470889E-2</c:v>
                </c:pt>
                <c:pt idx="51">
                  <c:v>6.3076800000999356E-2</c:v>
                </c:pt>
                <c:pt idx="52">
                  <c:v>6.399572000009357E-2</c:v>
                </c:pt>
                <c:pt idx="53">
                  <c:v>6.6179999997984851E-2</c:v>
                </c:pt>
                <c:pt idx="54">
                  <c:v>6.4270920000126353E-2</c:v>
                </c:pt>
                <c:pt idx="55">
                  <c:v>6.3779519998206524E-2</c:v>
                </c:pt>
                <c:pt idx="56">
                  <c:v>6.2698440000531264E-2</c:v>
                </c:pt>
                <c:pt idx="57">
                  <c:v>6.4617359999829205E-2</c:v>
                </c:pt>
                <c:pt idx="58">
                  <c:v>6.2784439996903529E-2</c:v>
                </c:pt>
                <c:pt idx="59">
                  <c:v>6.3931920001778053E-2</c:v>
                </c:pt>
                <c:pt idx="60">
                  <c:v>6.4445439998962684E-2</c:v>
                </c:pt>
                <c:pt idx="61">
                  <c:v>6.3121119997958886E-2</c:v>
                </c:pt>
                <c:pt idx="62">
                  <c:v>6.4288199999282369E-2</c:v>
                </c:pt>
                <c:pt idx="63">
                  <c:v>3.7958999997499632E-2</c:v>
                </c:pt>
                <c:pt idx="64">
                  <c:v>3.9634680000744993E-2</c:v>
                </c:pt>
                <c:pt idx="65">
                  <c:v>6.2639600000693463E-2</c:v>
                </c:pt>
                <c:pt idx="66">
                  <c:v>4.65585199999623E-2</c:v>
                </c:pt>
                <c:pt idx="67">
                  <c:v>6.1931999996886589E-2</c:v>
                </c:pt>
                <c:pt idx="68">
                  <c:v>6.1283359998924425E-2</c:v>
                </c:pt>
                <c:pt idx="69">
                  <c:v>5.979195999680087E-2</c:v>
                </c:pt>
                <c:pt idx="70">
                  <c:v>5.9121199999935925E-2</c:v>
                </c:pt>
                <c:pt idx="71">
                  <c:v>6.0548720000952017E-2</c:v>
                </c:pt>
                <c:pt idx="72">
                  <c:v>6.245043999660993E-2</c:v>
                </c:pt>
                <c:pt idx="73">
                  <c:v>5.846763999943505E-2</c:v>
                </c:pt>
                <c:pt idx="74">
                  <c:v>6.6467640001064865E-2</c:v>
                </c:pt>
                <c:pt idx="75">
                  <c:v>5.7369359994481783E-2</c:v>
                </c:pt>
                <c:pt idx="76">
                  <c:v>6.0472559998743236E-2</c:v>
                </c:pt>
                <c:pt idx="77">
                  <c:v>6.0072079995734384E-2</c:v>
                </c:pt>
                <c:pt idx="78">
                  <c:v>6.0224439999728929E-2</c:v>
                </c:pt>
                <c:pt idx="79">
                  <c:v>5.7553679995180573E-2</c:v>
                </c:pt>
                <c:pt idx="80">
                  <c:v>5.7570879998820601E-2</c:v>
                </c:pt>
                <c:pt idx="81">
                  <c:v>6.0391519997210708E-2</c:v>
                </c:pt>
                <c:pt idx="82">
                  <c:v>6.1229359998833388E-2</c:v>
                </c:pt>
                <c:pt idx="83">
                  <c:v>5.8737960000144085E-2</c:v>
                </c:pt>
                <c:pt idx="84">
                  <c:v>6.0067200000048615E-2</c:v>
                </c:pt>
                <c:pt idx="85">
                  <c:v>5.6575800001155585E-2</c:v>
                </c:pt>
                <c:pt idx="86">
                  <c:v>5.7575800001359312E-2</c:v>
                </c:pt>
                <c:pt idx="87">
                  <c:v>5.4823959995701443E-2</c:v>
                </c:pt>
                <c:pt idx="88">
                  <c:v>6.1332559998845682E-2</c:v>
                </c:pt>
                <c:pt idx="89">
                  <c:v>5.7661799997731578E-2</c:v>
                </c:pt>
                <c:pt idx="90">
                  <c:v>5.9418559998448472E-2</c:v>
                </c:pt>
                <c:pt idx="91">
                  <c:v>5.6747799997538095E-2</c:v>
                </c:pt>
                <c:pt idx="92">
                  <c:v>5.1224480001110351E-2</c:v>
                </c:pt>
                <c:pt idx="93">
                  <c:v>4.2651999996451195E-2</c:v>
                </c:pt>
                <c:pt idx="94">
                  <c:v>5.2900160000717733E-2</c:v>
                </c:pt>
                <c:pt idx="95">
                  <c:v>5.6408759999612812E-2</c:v>
                </c:pt>
                <c:pt idx="96">
                  <c:v>5.7737999995879363E-2</c:v>
                </c:pt>
                <c:pt idx="97">
                  <c:v>5.6246599997393787E-2</c:v>
                </c:pt>
                <c:pt idx="98">
                  <c:v>5.6084439998812741E-2</c:v>
                </c:pt>
                <c:pt idx="99">
                  <c:v>5.441367999810609E-2</c:v>
                </c:pt>
                <c:pt idx="100">
                  <c:v>8.8413679997756844E-2</c:v>
                </c:pt>
                <c:pt idx="101">
                  <c:v>5.3922279999824241E-2</c:v>
                </c:pt>
                <c:pt idx="102">
                  <c:v>5.1332600000023376E-2</c:v>
                </c:pt>
                <c:pt idx="103">
                  <c:v>7.5742919998447178E-2</c:v>
                </c:pt>
                <c:pt idx="104">
                  <c:v>5.1089359996694839E-2</c:v>
                </c:pt>
                <c:pt idx="105">
                  <c:v>1.943579999715439E-2</c:v>
                </c:pt>
                <c:pt idx="106">
                  <c:v>5.5094279996410478E-2</c:v>
                </c:pt>
                <c:pt idx="107">
                  <c:v>7.5094279996847035E-2</c:v>
                </c:pt>
                <c:pt idx="108">
                  <c:v>5.7013199995708419E-2</c:v>
                </c:pt>
                <c:pt idx="109">
                  <c:v>5.2656960000604158E-2</c:v>
                </c:pt>
                <c:pt idx="110">
                  <c:v>5.5084480001823977E-2</c:v>
                </c:pt>
                <c:pt idx="111">
                  <c:v>5.1413719997071894E-2</c:v>
                </c:pt>
                <c:pt idx="112">
                  <c:v>5.8251559999916935E-2</c:v>
                </c:pt>
                <c:pt idx="113">
                  <c:v>5.4760159997385927E-2</c:v>
                </c:pt>
                <c:pt idx="114">
                  <c:v>5.9025520000432152E-2</c:v>
                </c:pt>
                <c:pt idx="115">
                  <c:v>5.3927239998301957E-2</c:v>
                </c:pt>
                <c:pt idx="116">
                  <c:v>5.9175399997911882E-2</c:v>
                </c:pt>
                <c:pt idx="117">
                  <c:v>5.319259999669157E-2</c:v>
                </c:pt>
                <c:pt idx="118">
                  <c:v>5.5094319999625441E-2</c:v>
                </c:pt>
                <c:pt idx="119">
                  <c:v>5.3359680001449306E-2</c:v>
                </c:pt>
                <c:pt idx="120">
                  <c:v>5.5116439998528222E-2</c:v>
                </c:pt>
                <c:pt idx="121">
                  <c:v>6.7018159999861382E-2</c:v>
                </c:pt>
                <c:pt idx="122">
                  <c:v>5.3035359997011255E-2</c:v>
                </c:pt>
                <c:pt idx="123">
                  <c:v>5.4593119995843153E-2</c:v>
                </c:pt>
                <c:pt idx="124">
                  <c:v>4.1251599999668542E-2</c:v>
                </c:pt>
                <c:pt idx="125">
                  <c:v>5.4516959997272352E-2</c:v>
                </c:pt>
                <c:pt idx="126">
                  <c:v>5.2354799998283852E-2</c:v>
                </c:pt>
                <c:pt idx="127">
                  <c:v>5.0863399996160297E-2</c:v>
                </c:pt>
                <c:pt idx="128">
                  <c:v>5.5765119999705348E-2</c:v>
                </c:pt>
                <c:pt idx="129">
                  <c:v>5.1440799994452391E-2</c:v>
                </c:pt>
                <c:pt idx="130">
                  <c:v>5.011648000072455E-2</c:v>
                </c:pt>
                <c:pt idx="131">
                  <c:v>5.4543999998713844E-2</c:v>
                </c:pt>
                <c:pt idx="132">
                  <c:v>4.8954319998301798E-2</c:v>
                </c:pt>
                <c:pt idx="133">
                  <c:v>4.871107999861124E-2</c:v>
                </c:pt>
                <c:pt idx="134">
                  <c:v>4.9629999997705454E-2</c:v>
                </c:pt>
                <c:pt idx="135">
                  <c:v>5.1959239997813711E-2</c:v>
                </c:pt>
                <c:pt idx="136">
                  <c:v>4.7878159995889291E-2</c:v>
                </c:pt>
                <c:pt idx="137">
                  <c:v>2.5939600000128848E-2</c:v>
                </c:pt>
                <c:pt idx="138">
                  <c:v>4.8620199995639268E-2</c:v>
                </c:pt>
                <c:pt idx="139">
                  <c:v>4.7539119997964008E-2</c:v>
                </c:pt>
                <c:pt idx="140">
                  <c:v>3.5376960000576219E-2</c:v>
                </c:pt>
                <c:pt idx="141">
                  <c:v>6.353423999826191E-2</c:v>
                </c:pt>
                <c:pt idx="142">
                  <c:v>4.6354879999853438E-2</c:v>
                </c:pt>
                <c:pt idx="143">
                  <c:v>5.5807039996579988E-2</c:v>
                </c:pt>
                <c:pt idx="144">
                  <c:v>3.7183079999522306E-2</c:v>
                </c:pt>
                <c:pt idx="145">
                  <c:v>3.8593400000536349E-2</c:v>
                </c:pt>
                <c:pt idx="146">
                  <c:v>3.4512319998611929E-2</c:v>
                </c:pt>
                <c:pt idx="147">
                  <c:v>3.301607999674161E-2</c:v>
                </c:pt>
                <c:pt idx="148">
                  <c:v>3.2934999999270076E-2</c:v>
                </c:pt>
                <c:pt idx="149">
                  <c:v>3.228144000240718E-2</c:v>
                </c:pt>
                <c:pt idx="150">
                  <c:v>3.5038199999689823E-2</c:v>
                </c:pt>
                <c:pt idx="151">
                  <c:v>2.8794959998776903E-2</c:v>
                </c:pt>
                <c:pt idx="152">
                  <c:v>3.3043119998183101E-2</c:v>
                </c:pt>
                <c:pt idx="153">
                  <c:v>3.0962039996666135E-2</c:v>
                </c:pt>
                <c:pt idx="154">
                  <c:v>2.1070239999971818E-2</c:v>
                </c:pt>
                <c:pt idx="155">
                  <c:v>2.6146439995500259E-2</c:v>
                </c:pt>
                <c:pt idx="156">
                  <c:v>3.2573959997534985E-2</c:v>
                </c:pt>
                <c:pt idx="157">
                  <c:v>2.3822119997930713E-2</c:v>
                </c:pt>
                <c:pt idx="158">
                  <c:v>2.8659960000368301E-2</c:v>
                </c:pt>
                <c:pt idx="159">
                  <c:v>2.1989200002280995E-2</c:v>
                </c:pt>
                <c:pt idx="160">
                  <c:v>2.5497799993900117E-2</c:v>
                </c:pt>
                <c:pt idx="161">
                  <c:v>2.4908120001782663E-2</c:v>
                </c:pt>
                <c:pt idx="162">
                  <c:v>2.4745959999563638E-2</c:v>
                </c:pt>
                <c:pt idx="163">
                  <c:v>2.1974479997879826E-2</c:v>
                </c:pt>
                <c:pt idx="164">
                  <c:v>2.2731240002030972E-2</c:v>
                </c:pt>
                <c:pt idx="165">
                  <c:v>2.3650160001125187E-2</c:v>
                </c:pt>
                <c:pt idx="166">
                  <c:v>2.8406919998815283E-2</c:v>
                </c:pt>
                <c:pt idx="167">
                  <c:v>2.641184000094654E-2</c:v>
                </c:pt>
                <c:pt idx="168">
                  <c:v>2.8330759996606503E-2</c:v>
                </c:pt>
                <c:pt idx="169">
                  <c:v>2.4087520003376994E-2</c:v>
                </c:pt>
                <c:pt idx="170">
                  <c:v>2.6254599993990269E-2</c:v>
                </c:pt>
                <c:pt idx="171">
                  <c:v>2.8254599994397722E-2</c:v>
                </c:pt>
                <c:pt idx="172">
                  <c:v>2.5763199999346398E-2</c:v>
                </c:pt>
                <c:pt idx="173">
                  <c:v>2.5011359997733962E-2</c:v>
                </c:pt>
                <c:pt idx="174">
                  <c:v>2.3320959997363389E-2</c:v>
                </c:pt>
                <c:pt idx="175">
                  <c:v>3.2488039993040729E-2</c:v>
                </c:pt>
                <c:pt idx="176">
                  <c:v>2.4996639993332792E-2</c:v>
                </c:pt>
                <c:pt idx="177">
                  <c:v>1.9406960003834683E-2</c:v>
                </c:pt>
                <c:pt idx="178">
                  <c:v>2.0736200000101235E-2</c:v>
                </c:pt>
                <c:pt idx="179">
                  <c:v>2.0082639995962381E-2</c:v>
                </c:pt>
                <c:pt idx="180">
                  <c:v>1.9920479993743356E-2</c:v>
                </c:pt>
                <c:pt idx="181">
                  <c:v>1.7541119996167254E-2</c:v>
                </c:pt>
                <c:pt idx="182">
                  <c:v>2.0168639995972626E-2</c:v>
                </c:pt>
                <c:pt idx="183">
                  <c:v>1.9596159996581264E-2</c:v>
                </c:pt>
                <c:pt idx="184">
                  <c:v>1.9121959994663484E-2</c:v>
                </c:pt>
                <c:pt idx="185">
                  <c:v>2.1682159996998962E-2</c:v>
                </c:pt>
                <c:pt idx="186">
                  <c:v>2.060108000296168E-2</c:v>
                </c:pt>
                <c:pt idx="187">
                  <c:v>1.7244840004423168E-2</c:v>
                </c:pt>
                <c:pt idx="188">
                  <c:v>1.9438960000115912E-2</c:v>
                </c:pt>
                <c:pt idx="189">
                  <c:v>2.0947559998603538E-2</c:v>
                </c:pt>
                <c:pt idx="190">
                  <c:v>1.7866480004158802E-2</c:v>
                </c:pt>
                <c:pt idx="191">
                  <c:v>2.2524960004375316E-2</c:v>
                </c:pt>
                <c:pt idx="192">
                  <c:v>2.2392320002836641E-2</c:v>
                </c:pt>
                <c:pt idx="193">
                  <c:v>1.7677360003290232E-2</c:v>
                </c:pt>
                <c:pt idx="194">
                  <c:v>2.05962800027919E-2</c:v>
                </c:pt>
                <c:pt idx="195">
                  <c:v>1.7814959996030666E-2</c:v>
                </c:pt>
                <c:pt idx="196">
                  <c:v>2.154223999241367E-2</c:v>
                </c:pt>
                <c:pt idx="197">
                  <c:v>1.6652840000460856E-2</c:v>
                </c:pt>
                <c:pt idx="198">
                  <c:v>1.5964879996317904E-2</c:v>
                </c:pt>
                <c:pt idx="199">
                  <c:v>1.5573479999147821E-2</c:v>
                </c:pt>
                <c:pt idx="200">
                  <c:v>1.7802719994506333E-2</c:v>
                </c:pt>
                <c:pt idx="201">
                  <c:v>1.4511319997836836E-2</c:v>
                </c:pt>
                <c:pt idx="202">
                  <c:v>1.6050880003604107E-2</c:v>
                </c:pt>
                <c:pt idx="203">
                  <c:v>1.5969799998856615E-2</c:v>
                </c:pt>
                <c:pt idx="204">
                  <c:v>1.939732000028016E-2</c:v>
                </c:pt>
                <c:pt idx="206">
                  <c:v>1.5045479995023925E-2</c:v>
                </c:pt>
                <c:pt idx="207">
                  <c:v>1.7154080000182148E-2</c:v>
                </c:pt>
                <c:pt idx="208">
                  <c:v>1.7483319999882951E-2</c:v>
                </c:pt>
                <c:pt idx="209">
                  <c:v>6.8936399984522723E-3</c:v>
                </c:pt>
                <c:pt idx="210">
                  <c:v>1.5893639996647835E-2</c:v>
                </c:pt>
                <c:pt idx="211">
                  <c:v>1.1812559998361394E-2</c:v>
                </c:pt>
                <c:pt idx="212">
                  <c:v>2.1141800003533717E-2</c:v>
                </c:pt>
                <c:pt idx="213">
                  <c:v>8.1270800001220778E-3</c:v>
                </c:pt>
                <c:pt idx="214">
                  <c:v>1.5554599995084573E-2</c:v>
                </c:pt>
                <c:pt idx="215">
                  <c:v>1.1662720004096627E-2</c:v>
                </c:pt>
                <c:pt idx="216">
                  <c:v>7.4833599937846884E-3</c:v>
                </c:pt>
                <c:pt idx="217">
                  <c:v>1.5402279997942969E-2</c:v>
                </c:pt>
                <c:pt idx="218">
                  <c:v>1.6829799998959061E-2</c:v>
                </c:pt>
                <c:pt idx="219">
                  <c:v>1.0635719998390414E-2</c:v>
                </c:pt>
                <c:pt idx="220">
                  <c:v>1.5987079998012632E-2</c:v>
                </c:pt>
                <c:pt idx="221">
                  <c:v>1.3397399998211768E-2</c:v>
                </c:pt>
                <c:pt idx="222">
                  <c:v>1.6743839994887821E-2</c:v>
                </c:pt>
                <c:pt idx="223">
                  <c:v>1.3154159998521209E-2</c:v>
                </c:pt>
                <c:pt idx="224">
                  <c:v>8.6627599957864732E-3</c:v>
                </c:pt>
                <c:pt idx="225">
                  <c:v>1.2073080004483927E-2</c:v>
                </c:pt>
                <c:pt idx="226">
                  <c:v>1.0910919998423196E-2</c:v>
                </c:pt>
                <c:pt idx="227">
                  <c:v>1.0419520003779326E-2</c:v>
                </c:pt>
                <c:pt idx="228">
                  <c:v>1.2748759996611625E-2</c:v>
                </c:pt>
                <c:pt idx="229">
                  <c:v>9.5865999974193983E-3</c:v>
                </c:pt>
                <c:pt idx="230">
                  <c:v>1.25865999943926E-2</c:v>
                </c:pt>
                <c:pt idx="231">
                  <c:v>2.0834759998251684E-2</c:v>
                </c:pt>
                <c:pt idx="232">
                  <c:v>1.0591519996523857E-2</c:v>
                </c:pt>
                <c:pt idx="233">
                  <c:v>2.9821999996784143E-3</c:v>
                </c:pt>
                <c:pt idx="234">
                  <c:v>8.9871199961635284E-3</c:v>
                </c:pt>
                <c:pt idx="235">
                  <c:v>8.933559998695273E-3</c:v>
                </c:pt>
                <c:pt idx="236">
                  <c:v>1.1419559996284079E-2</c:v>
                </c:pt>
                <c:pt idx="237">
                  <c:v>1.2257400005182717E-2</c:v>
                </c:pt>
                <c:pt idx="238">
                  <c:v>9.5055599958868697E-3</c:v>
                </c:pt>
                <c:pt idx="239">
                  <c:v>6.4293999967048876E-3</c:v>
                </c:pt>
                <c:pt idx="240">
                  <c:v>1.1938000003283378E-2</c:v>
                </c:pt>
                <c:pt idx="241">
                  <c:v>1.2348320000455715E-2</c:v>
                </c:pt>
                <c:pt idx="242">
                  <c:v>-2.9907200005254708E-3</c:v>
                </c:pt>
                <c:pt idx="243">
                  <c:v>7.4195999986841343E-3</c:v>
                </c:pt>
                <c:pt idx="244">
                  <c:v>1.1257439997280017E-2</c:v>
                </c:pt>
                <c:pt idx="245">
                  <c:v>6.17635999515187E-3</c:v>
                </c:pt>
                <c:pt idx="246">
                  <c:v>7.5277200012351386E-3</c:v>
                </c:pt>
                <c:pt idx="247">
                  <c:v>9.4277199968928471E-3</c:v>
                </c:pt>
                <c:pt idx="248">
                  <c:v>9.8277200013399124E-3</c:v>
                </c:pt>
                <c:pt idx="249">
                  <c:v>1.3327720000233967E-2</c:v>
                </c:pt>
                <c:pt idx="250">
                  <c:v>1.50277200009441E-2</c:v>
                </c:pt>
                <c:pt idx="251">
                  <c:v>1.8027719997917302E-2</c:v>
                </c:pt>
                <c:pt idx="252">
                  <c:v>5.7758800030569546E-3</c:v>
                </c:pt>
                <c:pt idx="253">
                  <c:v>7.0240399945760146E-3</c:v>
                </c:pt>
                <c:pt idx="254">
                  <c:v>6.7808000021614134E-3</c:v>
                </c:pt>
                <c:pt idx="255">
                  <c:v>7.0904000021982938E-3</c:v>
                </c:pt>
                <c:pt idx="256">
                  <c:v>5.5179199989652261E-3</c:v>
                </c:pt>
                <c:pt idx="257">
                  <c:v>-2.8997600020375103E-3</c:v>
                </c:pt>
                <c:pt idx="258">
                  <c:v>1.3656000010087155E-3</c:v>
                </c:pt>
                <c:pt idx="259">
                  <c:v>9.775919999810867E-3</c:v>
                </c:pt>
                <c:pt idx="260">
                  <c:v>6.4515999983996153E-3</c:v>
                </c:pt>
                <c:pt idx="261">
                  <c:v>3.7417999919853173E-3</c:v>
                </c:pt>
                <c:pt idx="262">
                  <c:v>5.1985600002808496E-3</c:v>
                </c:pt>
                <c:pt idx="263">
                  <c:v>3.4742399948299862E-3</c:v>
                </c:pt>
                <c:pt idx="264">
                  <c:v>7.8742399928160012E-3</c:v>
                </c:pt>
                <c:pt idx="265">
                  <c:v>-7.9651999840280041E-4</c:v>
                </c:pt>
                <c:pt idx="266">
                  <c:v>4.8791599983815104E-3</c:v>
                </c:pt>
                <c:pt idx="267">
                  <c:v>8.3828799979528412E-3</c:v>
                </c:pt>
                <c:pt idx="268">
                  <c:v>3.01799998851493E-4</c:v>
                </c:pt>
                <c:pt idx="269">
                  <c:v>5.7121199934044853E-3</c:v>
                </c:pt>
                <c:pt idx="270">
                  <c:v>4.0585599999758415E-3</c:v>
                </c:pt>
                <c:pt idx="271">
                  <c:v>4.4688800044241361E-3</c:v>
                </c:pt>
                <c:pt idx="272">
                  <c:v>2.2256399970501661E-3</c:v>
                </c:pt>
                <c:pt idx="273">
                  <c:v>3.2256400008918718E-3</c:v>
                </c:pt>
                <c:pt idx="274">
                  <c:v>5.2158399994368665E-3</c:v>
                </c:pt>
                <c:pt idx="275">
                  <c:v>-3.6981600060244091E-3</c:v>
                </c:pt>
                <c:pt idx="276">
                  <c:v>-6.7743199979304336E-3</c:v>
                </c:pt>
                <c:pt idx="277">
                  <c:v>-6.7743199979304336E-3</c:v>
                </c:pt>
                <c:pt idx="278">
                  <c:v>-4.77431999752298E-3</c:v>
                </c:pt>
                <c:pt idx="279">
                  <c:v>-7.7431999670807272E-4</c:v>
                </c:pt>
                <c:pt idx="280">
                  <c:v>-1.1797200058936141E-3</c:v>
                </c:pt>
                <c:pt idx="281">
                  <c:v>5.9259600020595826E-3</c:v>
                </c:pt>
                <c:pt idx="282">
                  <c:v>2.6655199981178157E-3</c:v>
                </c:pt>
                <c:pt idx="283">
                  <c:v>8.0930399999488145E-3</c:v>
                </c:pt>
                <c:pt idx="284">
                  <c:v>2.5033599958987907E-3</c:v>
                </c:pt>
                <c:pt idx="285">
                  <c:v>2.4222799984272569E-3</c:v>
                </c:pt>
                <c:pt idx="286">
                  <c:v>9.3087999994168058E-4</c:v>
                </c:pt>
                <c:pt idx="287">
                  <c:v>3.9308799969148822E-3</c:v>
                </c:pt>
                <c:pt idx="288">
                  <c:v>6.9308800011640415E-3</c:v>
                </c:pt>
                <c:pt idx="289">
                  <c:v>3.412000005482696E-4</c:v>
                </c:pt>
                <c:pt idx="290">
                  <c:v>-1.5020000137155876E-4</c:v>
                </c:pt>
                <c:pt idx="291">
                  <c:v>-1.2312800026847981E-3</c:v>
                </c:pt>
                <c:pt idx="292">
                  <c:v>1.6880003386177123E-5</c:v>
                </c:pt>
                <c:pt idx="293">
                  <c:v>2.7185999933863059E-3</c:v>
                </c:pt>
                <c:pt idx="294">
                  <c:v>4.5254799915710464E-3</c:v>
                </c:pt>
                <c:pt idx="295">
                  <c:v>3.1839600051171146E-3</c:v>
                </c:pt>
                <c:pt idx="296">
                  <c:v>2.1028800038038753E-3</c:v>
                </c:pt>
                <c:pt idx="297">
                  <c:v>-2.5948800030164421E-3</c:v>
                </c:pt>
                <c:pt idx="298">
                  <c:v>4.0512000123271719E-4</c:v>
                </c:pt>
                <c:pt idx="299">
                  <c:v>3.4223199982079677E-3</c:v>
                </c:pt>
                <c:pt idx="300">
                  <c:v>-2.641560000483878E-3</c:v>
                </c:pt>
                <c:pt idx="301">
                  <c:v>-1.64156000391813E-3</c:v>
                </c:pt>
                <c:pt idx="302">
                  <c:v>-1.64156000391813E-3</c:v>
                </c:pt>
                <c:pt idx="303">
                  <c:v>1.3584399930550717E-3</c:v>
                </c:pt>
                <c:pt idx="304">
                  <c:v>3.3584399934625253E-3</c:v>
                </c:pt>
                <c:pt idx="305">
                  <c:v>3.6876800004392862E-3</c:v>
                </c:pt>
                <c:pt idx="306">
                  <c:v>2.6065999991260469E-3</c:v>
                </c:pt>
                <c:pt idx="307">
                  <c:v>5.4444399938802235E-3</c:v>
                </c:pt>
                <c:pt idx="308">
                  <c:v>3.3633599960012361E-3</c:v>
                </c:pt>
                <c:pt idx="309">
                  <c:v>-5.3884799999650568E-3</c:v>
                </c:pt>
                <c:pt idx="310">
                  <c:v>4.120120000152383E-3</c:v>
                </c:pt>
                <c:pt idx="311">
                  <c:v>4.1717199928825721E-3</c:v>
                </c:pt>
                <c:pt idx="312">
                  <c:v>7.9579999874113128E-4</c:v>
                </c:pt>
                <c:pt idx="389">
                  <c:v>-4.0408000495517626E-4</c:v>
                </c:pt>
                <c:pt idx="413">
                  <c:v>1.2647600015043281E-3</c:v>
                </c:pt>
                <c:pt idx="431">
                  <c:v>2.131879999069497E-3</c:v>
                </c:pt>
                <c:pt idx="465">
                  <c:v>-3.0100000003585592E-4</c:v>
                </c:pt>
                <c:pt idx="484">
                  <c:v>-1.0321599984308705E-3</c:v>
                </c:pt>
                <c:pt idx="525">
                  <c:v>1.6349599973182194E-3</c:v>
                </c:pt>
                <c:pt idx="551">
                  <c:v>7.0380000397562981E-4</c:v>
                </c:pt>
                <c:pt idx="558" formatCode="0.00000">
                  <c:v>1.3115599998855032E-2</c:v>
                </c:pt>
                <c:pt idx="559" formatCode="0.00000">
                  <c:v>1.7115599999669939E-2</c:v>
                </c:pt>
                <c:pt idx="560" formatCode="0.00000">
                  <c:v>-2.4740799999563023E-3</c:v>
                </c:pt>
                <c:pt idx="561" formatCode="0.00000">
                  <c:v>-1.4740800033905543E-3</c:v>
                </c:pt>
                <c:pt idx="562" formatCode="0.00000">
                  <c:v>-4.7407999954884872E-4</c:v>
                </c:pt>
                <c:pt idx="563" formatCode="0.00000">
                  <c:v>-4.7407999954884872E-4</c:v>
                </c:pt>
                <c:pt idx="564" formatCode="0.00000">
                  <c:v>3.5259199939901009E-3</c:v>
                </c:pt>
                <c:pt idx="565" formatCode="0.00000">
                  <c:v>5.5259199943975545E-3</c:v>
                </c:pt>
                <c:pt idx="587">
                  <c:v>1.5709200015407987E-3</c:v>
                </c:pt>
                <c:pt idx="593" formatCode="0.00000">
                  <c:v>6.2423999770544469E-4</c:v>
                </c:pt>
                <c:pt idx="594" formatCode="0.00000">
                  <c:v>1.2624240000150166E-2</c:v>
                </c:pt>
                <c:pt idx="595" formatCode="0.00000">
                  <c:v>3.4560005587991327E-5</c:v>
                </c:pt>
                <c:pt idx="596" formatCode="0.00000">
                  <c:v>6.0345599995343946E-3</c:v>
                </c:pt>
                <c:pt idx="606" formatCode="0.00000">
                  <c:v>-1.6857319998962339E-2</c:v>
                </c:pt>
                <c:pt idx="629">
                  <c:v>1.3397599977906793E-3</c:v>
                </c:pt>
                <c:pt idx="630" formatCode="0.00000">
                  <c:v>1.5432000000146218E-3</c:v>
                </c:pt>
                <c:pt idx="635" formatCode="0.00000">
                  <c:v>2.0689999946625903E-3</c:v>
                </c:pt>
                <c:pt idx="639" formatCode="0.00000">
                  <c:v>4.8424000124214217E-4</c:v>
                </c:pt>
                <c:pt idx="666">
                  <c:v>1.0687999747460708E-4</c:v>
                </c:pt>
                <c:pt idx="695">
                  <c:v>-1.3259999977890402E-3</c:v>
                </c:pt>
                <c:pt idx="711">
                  <c:v>1.6428399976575747E-3</c:v>
                </c:pt>
                <c:pt idx="735" formatCode="0.00000">
                  <c:v>2.4115999258356169E-4</c:v>
                </c:pt>
                <c:pt idx="899" formatCode="0.00000">
                  <c:v>-1.032860000123037E-2</c:v>
                </c:pt>
                <c:pt idx="1111" formatCode="0.00000">
                  <c:v>-1.7281679996813182E-2</c:v>
                </c:pt>
                <c:pt idx="1112" formatCode="0.00000">
                  <c:v>-1.6581679999944754E-2</c:v>
                </c:pt>
                <c:pt idx="1113" formatCode="0.00000">
                  <c:v>-6.881679997604806E-3</c:v>
                </c:pt>
                <c:pt idx="1116" formatCode="0.00000">
                  <c:v>-1.9606000001658686E-2</c:v>
                </c:pt>
                <c:pt idx="1117" formatCode="0.00000">
                  <c:v>-1.8206000000645872E-2</c:v>
                </c:pt>
                <c:pt idx="1118" formatCode="0.00000">
                  <c:v>-1.5405999998620246E-2</c:v>
                </c:pt>
                <c:pt idx="1119" formatCode="0.00000">
                  <c:v>-1.1905999999726191E-2</c:v>
                </c:pt>
                <c:pt idx="1120" formatCode="0.00000">
                  <c:v>-9.80600000184495E-3</c:v>
                </c:pt>
                <c:pt idx="1121" formatCode="0.00000">
                  <c:v>-9.80600000184495E-3</c:v>
                </c:pt>
                <c:pt idx="1122" formatCode="0.00000">
                  <c:v>-5.7060000035562553E-3</c:v>
                </c:pt>
                <c:pt idx="1123" formatCode="0.00000">
                  <c:v>-8.0600000364938751E-4</c:v>
                </c:pt>
                <c:pt idx="1124" formatCode="0.00000">
                  <c:v>-2.3387080000247806E-2</c:v>
                </c:pt>
                <c:pt idx="1125" formatCode="0.00000">
                  <c:v>-2.2387080003682058E-2</c:v>
                </c:pt>
                <c:pt idx="1127" formatCode="0.00000">
                  <c:v>-2.054924000549363E-2</c:v>
                </c:pt>
                <c:pt idx="1128" formatCode="0.00000">
                  <c:v>-1.7049240006599575E-2</c:v>
                </c:pt>
                <c:pt idx="1129" formatCode="0.00000">
                  <c:v>-1.7049240006599575E-2</c:v>
                </c:pt>
                <c:pt idx="1163" formatCode="0.00000">
                  <c:v>-1.0592439997708425E-2</c:v>
                </c:pt>
                <c:pt idx="1164" formatCode="0.00000">
                  <c:v>-6.4924399994197302E-3</c:v>
                </c:pt>
                <c:pt idx="1166" formatCode="0.00000">
                  <c:v>-6.8545999965863302E-3</c:v>
                </c:pt>
                <c:pt idx="1182" formatCode="0.00000">
                  <c:v>-1.9976920004410204E-2</c:v>
                </c:pt>
                <c:pt idx="1192" formatCode="0.00000">
                  <c:v>-2.3757959999784362E-2</c:v>
                </c:pt>
                <c:pt idx="1193" formatCode="0.00000">
                  <c:v>-2.1757959999376908E-2</c:v>
                </c:pt>
                <c:pt idx="1195" formatCode="0.00000">
                  <c:v>-2.0549360000586603E-2</c:v>
                </c:pt>
                <c:pt idx="1196" formatCode="0.00000">
                  <c:v>-1.6966800001682714E-2</c:v>
                </c:pt>
                <c:pt idx="1197" formatCode="0.00000">
                  <c:v>-1.8163359993195627E-2</c:v>
                </c:pt>
                <c:pt idx="1198" formatCode="0.00000">
                  <c:v>-2.0406600000569597E-2</c:v>
                </c:pt>
                <c:pt idx="1199" formatCode="0.00000">
                  <c:v>-2.2504880005726591E-2</c:v>
                </c:pt>
                <c:pt idx="1200" formatCode="0.00000">
                  <c:v>-2.0487679998041131E-2</c:v>
                </c:pt>
                <c:pt idx="1201" formatCode="0.00000">
                  <c:v>-1.6175639997527469E-2</c:v>
                </c:pt>
                <c:pt idx="1202" formatCode="0.00000">
                  <c:v>-2.156875999935437E-2</c:v>
                </c:pt>
                <c:pt idx="1203" formatCode="0.00000">
                  <c:v>-3.0703880001965445E-2</c:v>
                </c:pt>
                <c:pt idx="1204" formatCode="0.00000">
                  <c:v>-2.0229180001479108E-2</c:v>
                </c:pt>
                <c:pt idx="1206" formatCode="0.00000">
                  <c:v>-1.966456000081962E-2</c:v>
                </c:pt>
                <c:pt idx="1207" formatCode="0.00000">
                  <c:v>-2.1087159999297E-2</c:v>
                </c:pt>
                <c:pt idx="1208" formatCode="0.00000">
                  <c:v>-2.1439000003738329E-2</c:v>
                </c:pt>
                <c:pt idx="1209" formatCode="0.00000">
                  <c:v>-2.1430400003737304E-2</c:v>
                </c:pt>
                <c:pt idx="1210" formatCode="0.00000">
                  <c:v>-2.0330400002421811E-2</c:v>
                </c:pt>
                <c:pt idx="1211" formatCode="0.00000">
                  <c:v>-1.8330400002014358E-2</c:v>
                </c:pt>
                <c:pt idx="1212" formatCode="0.00000">
                  <c:v>-2.0723520006868057E-2</c:v>
                </c:pt>
                <c:pt idx="1213" formatCode="0.00000">
                  <c:v>-3.9261599995370489E-2</c:v>
                </c:pt>
                <c:pt idx="1214" formatCode="0.00000">
                  <c:v>-2.0244400002411567E-2</c:v>
                </c:pt>
                <c:pt idx="1215" formatCode="0.00000">
                  <c:v>-2.206871999806026E-2</c:v>
                </c:pt>
                <c:pt idx="1216" formatCode="0.00000">
                  <c:v>-2.3256679996848106E-2</c:v>
                </c:pt>
                <c:pt idx="1217" formatCode="0.00000">
                  <c:v>-2.2507039997435641E-2</c:v>
                </c:pt>
                <c:pt idx="1218" formatCode="0.00000">
                  <c:v>-2.6514639997913036E-2</c:v>
                </c:pt>
                <c:pt idx="1219" formatCode="0.00000">
                  <c:v>-2.4907760001951829E-2</c:v>
                </c:pt>
                <c:pt idx="1220" formatCode="0.00000">
                  <c:v>-2.3740680000628345E-2</c:v>
                </c:pt>
                <c:pt idx="1221" formatCode="0.00000">
                  <c:v>-1.8180480001319665E-2</c:v>
                </c:pt>
                <c:pt idx="1222" formatCode="0.00000">
                  <c:v>-2.3671880000620149E-2</c:v>
                </c:pt>
                <c:pt idx="1223" formatCode="0.00000">
                  <c:v>-2.3171879998699296E-2</c:v>
                </c:pt>
                <c:pt idx="1224" formatCode="0.00000">
                  <c:v>-2.3687599998083897E-2</c:v>
                </c:pt>
                <c:pt idx="1225" formatCode="0.00000">
                  <c:v>-2.2944600001210347E-2</c:v>
                </c:pt>
                <c:pt idx="1226" formatCode="0.00000">
                  <c:v>-2.1384400002716575E-2</c:v>
                </c:pt>
                <c:pt idx="1227" formatCode="0.00000">
                  <c:v>-2.1055160003015772E-2</c:v>
                </c:pt>
                <c:pt idx="1228" formatCode="0.00000">
                  <c:v>-2.1217320005234797E-2</c:v>
                </c:pt>
                <c:pt idx="1229" formatCode="0.00000">
                  <c:v>-2.3598400002811104E-2</c:v>
                </c:pt>
                <c:pt idx="1230" formatCode="0.00000">
                  <c:v>-1.8148519993701484E-2</c:v>
                </c:pt>
                <c:pt idx="1231" formatCode="0.00000">
                  <c:v>-1.9681680001667701E-2</c:v>
                </c:pt>
                <c:pt idx="1233" formatCode="0.00000">
                  <c:v>-2.3129080000217073E-2</c:v>
                </c:pt>
                <c:pt idx="1234" formatCode="0.00000">
                  <c:v>-2.3210159997688606E-2</c:v>
                </c:pt>
                <c:pt idx="1235" formatCode="0.00000">
                  <c:v>-2.6465440001629759E-2</c:v>
                </c:pt>
                <c:pt idx="1236" formatCode="0.00000">
                  <c:v>-2.3789760001818649E-2</c:v>
                </c:pt>
                <c:pt idx="1238" formatCode="0.00000">
                  <c:v>-2.2622680007771123E-2</c:v>
                </c:pt>
                <c:pt idx="1239" formatCode="0.00000">
                  <c:v>-1.9622680003521964E-2</c:v>
                </c:pt>
                <c:pt idx="1240" formatCode="0.00000">
                  <c:v>-2.5047720002476126E-2</c:v>
                </c:pt>
                <c:pt idx="1241" formatCode="0.00000">
                  <c:v>-1.9880640000337735E-2</c:v>
                </c:pt>
                <c:pt idx="1243" formatCode="0.00000">
                  <c:v>-2.1632479998515919E-2</c:v>
                </c:pt>
                <c:pt idx="1244" formatCode="0.00000">
                  <c:v>-1.5632480004569516E-2</c:v>
                </c:pt>
                <c:pt idx="1245" formatCode="0.00000">
                  <c:v>-2.4956799999927171E-2</c:v>
                </c:pt>
                <c:pt idx="1248" formatCode="0.00000">
                  <c:v>-1.7524360002425965E-2</c:v>
                </c:pt>
                <c:pt idx="1249" formatCode="0.00000">
                  <c:v>-2.0998560001316946E-2</c:v>
                </c:pt>
                <c:pt idx="1250" formatCode="0.00000">
                  <c:v>-2.1276200001011603E-2</c:v>
                </c:pt>
                <c:pt idx="1251" formatCode="0.00000">
                  <c:v>-2.5453080001170747E-2</c:v>
                </c:pt>
                <c:pt idx="1252" formatCode="0.00000">
                  <c:v>-2.0577399998728652E-2</c:v>
                </c:pt>
                <c:pt idx="1254" formatCode="0.00000">
                  <c:v>-2.1137839998118579E-2</c:v>
                </c:pt>
                <c:pt idx="1255" formatCode="0.00000">
                  <c:v>-1.7529240001749713E-2</c:v>
                </c:pt>
                <c:pt idx="1259" formatCode="0.00000">
                  <c:v>-1.7212279999512248E-2</c:v>
                </c:pt>
                <c:pt idx="1260" formatCode="0.00000">
                  <c:v>-1.6572280001128092E-2</c:v>
                </c:pt>
                <c:pt idx="1261" formatCode="0.00000">
                  <c:v>-1.8438320003042463E-2</c:v>
                </c:pt>
                <c:pt idx="1262" formatCode="0.00000">
                  <c:v>-1.5929720000713132E-2</c:v>
                </c:pt>
                <c:pt idx="1263" formatCode="0.00000">
                  <c:v>-1.7519400003948249E-2</c:v>
                </c:pt>
                <c:pt idx="1264" formatCode="0.00000">
                  <c:v>-2.0610799998394214E-2</c:v>
                </c:pt>
                <c:pt idx="1265" formatCode="0.00000">
                  <c:v>-1.928079999925103E-2</c:v>
                </c:pt>
                <c:pt idx="1266" formatCode="0.00000">
                  <c:v>-1.9772439998632763E-2</c:v>
                </c:pt>
                <c:pt idx="1270" formatCode="0.00000">
                  <c:v>-1.6605359996901825E-2</c:v>
                </c:pt>
                <c:pt idx="1275" formatCode="0.00000">
                  <c:v>-1.3190079997002613E-2</c:v>
                </c:pt>
                <c:pt idx="1276" formatCode="0.00000">
                  <c:v>-1.8964280003274325E-2</c:v>
                </c:pt>
                <c:pt idx="1277" formatCode="0.00000">
                  <c:v>-1.6462799998407718E-2</c:v>
                </c:pt>
                <c:pt idx="1278" formatCode="0.00000">
                  <c:v>-1.9536240004526917E-2</c:v>
                </c:pt>
                <c:pt idx="1279" formatCode="0.00000">
                  <c:v>-1.9279479995020665E-2</c:v>
                </c:pt>
                <c:pt idx="1280" formatCode="0.00000">
                  <c:v>-2.1669159999873955E-2</c:v>
                </c:pt>
                <c:pt idx="1281" formatCode="0.00000">
                  <c:v>-1.7074560004402883E-2</c:v>
                </c:pt>
                <c:pt idx="1282" formatCode="0.00000">
                  <c:v>-1.8155639998440165E-2</c:v>
                </c:pt>
                <c:pt idx="1283" formatCode="0.00000">
                  <c:v>-1.9247039992478676E-2</c:v>
                </c:pt>
                <c:pt idx="1284" formatCode="0.00000">
                  <c:v>-1.9545319999451749E-2</c:v>
                </c:pt>
                <c:pt idx="1290" formatCode="0.00000">
                  <c:v>-1.8949240002257284E-2</c:v>
                </c:pt>
                <c:pt idx="1300" formatCode="0.00000">
                  <c:v>-1.9286799994006287E-2</c:v>
                </c:pt>
                <c:pt idx="1301" formatCode="0.00000">
                  <c:v>-2.0146499999100342E-2</c:v>
                </c:pt>
                <c:pt idx="1321" formatCode="0.00000">
                  <c:v>-2.2171440003148746E-2</c:v>
                </c:pt>
                <c:pt idx="1325" formatCode="0.00000">
                  <c:v>-2.2940440001548268E-2</c:v>
                </c:pt>
                <c:pt idx="1341" formatCode="0.00000">
                  <c:v>-2.4980800000776071E-2</c:v>
                </c:pt>
                <c:pt idx="1342" formatCode="0.00000">
                  <c:v>-2.5305120005214121E-2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6-4540-B694-63C6B08088E8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Active!$J$21:$J$1985</c:f>
              <c:numCache>
                <c:formatCode>General</c:formatCode>
                <c:ptCount val="1965"/>
                <c:pt idx="205">
                  <c:v>1.4845479992800392E-2</c:v>
                </c:pt>
                <c:pt idx="293" formatCode="0.00000">
                  <c:v>2.7185999933863059E-3</c:v>
                </c:pt>
                <c:pt idx="315" formatCode="0.00000">
                  <c:v>3.0292400042526424E-3</c:v>
                </c:pt>
                <c:pt idx="316" formatCode="0.00000">
                  <c:v>1.9481600029394031E-3</c:v>
                </c:pt>
                <c:pt idx="317" formatCode="0.00000">
                  <c:v>6.277399996179156E-3</c:v>
                </c:pt>
                <c:pt idx="318" formatCode="0.00000">
                  <c:v>6.277399996179156E-3</c:v>
                </c:pt>
                <c:pt idx="319" formatCode="0.00000">
                  <c:v>5.6066399993142113E-3</c:v>
                </c:pt>
                <c:pt idx="320" formatCode="0.00000">
                  <c:v>5.115239997394383E-3</c:v>
                </c:pt>
                <c:pt idx="321" formatCode="0.00000">
                  <c:v>3.525560001435224E-3</c:v>
                </c:pt>
                <c:pt idx="322" formatCode="0.00000">
                  <c:v>2.0341600029496476E-3</c:v>
                </c:pt>
                <c:pt idx="324" formatCode="0.00000">
                  <c:v>-3.046919999178499E-3</c:v>
                </c:pt>
                <c:pt idx="325" formatCode="0.00000">
                  <c:v>-2.0469199953367934E-3</c:v>
                </c:pt>
                <c:pt idx="326" formatCode="0.00000">
                  <c:v>4.9530800024513155E-3</c:v>
                </c:pt>
                <c:pt idx="327" formatCode="0.00000">
                  <c:v>8.3633999965968542E-3</c:v>
                </c:pt>
                <c:pt idx="328" formatCode="0.00000">
                  <c:v>4.2823199983104132E-3</c:v>
                </c:pt>
                <c:pt idx="331" formatCode="0.00000">
                  <c:v>3.7909199963905849E-3</c:v>
                </c:pt>
                <c:pt idx="332" formatCode="0.00000">
                  <c:v>2.0124000002397224E-4</c:v>
                </c:pt>
                <c:pt idx="333" formatCode="0.00000">
                  <c:v>8.2012399943778291E-3</c:v>
                </c:pt>
                <c:pt idx="334" formatCode="0.00000">
                  <c:v>5.7098399993265048E-3</c:v>
                </c:pt>
                <c:pt idx="335" formatCode="0.00000">
                  <c:v>9.1201599934720434E-3</c:v>
                </c:pt>
                <c:pt idx="336" formatCode="0.00000">
                  <c:v>1.1958000002778135E-2</c:v>
                </c:pt>
                <c:pt idx="337" formatCode="0.00000">
                  <c:v>4.876920000242535E-3</c:v>
                </c:pt>
                <c:pt idx="338" formatCode="0.00000">
                  <c:v>3.2872399970074184E-3</c:v>
                </c:pt>
                <c:pt idx="339" formatCode="0.00000">
                  <c:v>3.7958399989292957E-3</c:v>
                </c:pt>
                <c:pt idx="340" formatCode="0.00000">
                  <c:v>2.043999993475154E-3</c:v>
                </c:pt>
                <c:pt idx="345" formatCode="0.00000">
                  <c:v>1.098079992516432E-3</c:v>
                </c:pt>
                <c:pt idx="346" formatCode="0.00000">
                  <c:v>2.4273200033348985E-3</c:v>
                </c:pt>
                <c:pt idx="347" formatCode="0.00000">
                  <c:v>1.840799959609285E-4</c:v>
                </c:pt>
                <c:pt idx="348" formatCode="0.00000">
                  <c:v>-7.0044000312918797E-4</c:v>
                </c:pt>
                <c:pt idx="349" formatCode="0.00000">
                  <c:v>-7.987200006027706E-4</c:v>
                </c:pt>
                <c:pt idx="350" formatCode="0.00000">
                  <c:v>3.2012800002121367E-3</c:v>
                </c:pt>
                <c:pt idx="351" formatCode="0.00000">
                  <c:v>1.1202000023331493E-3</c:v>
                </c:pt>
                <c:pt idx="352" formatCode="0.00000">
                  <c:v>5.120199995872099E-3</c:v>
                </c:pt>
                <c:pt idx="353" formatCode="0.00000">
                  <c:v>4.0391200018348172E-3</c:v>
                </c:pt>
                <c:pt idx="354" formatCode="0.00000">
                  <c:v>-4.5228000089991838E-4</c:v>
                </c:pt>
                <c:pt idx="355" formatCode="0.00000">
                  <c:v>3.9580399970873259E-3</c:v>
                </c:pt>
                <c:pt idx="360" formatCode="0.00000">
                  <c:v>1.8769599992083386E-3</c:v>
                </c:pt>
                <c:pt idx="361" formatCode="0.00000">
                  <c:v>6.813079999119509E-3</c:v>
                </c:pt>
                <c:pt idx="362" formatCode="0.00000">
                  <c:v>1.7148000042652711E-3</c:v>
                </c:pt>
                <c:pt idx="363" formatCode="0.00000">
                  <c:v>1.2233999950694852E-3</c:v>
                </c:pt>
                <c:pt idx="364" formatCode="0.00000">
                  <c:v>3.1423200052813627E-3</c:v>
                </c:pt>
                <c:pt idx="365" formatCode="0.00000">
                  <c:v>3.1423200052813627E-3</c:v>
                </c:pt>
                <c:pt idx="366" formatCode="0.00000">
                  <c:v>3.5526400024536997E-3</c:v>
                </c:pt>
                <c:pt idx="367" formatCode="0.00000">
                  <c:v>3.4715599977062084E-3</c:v>
                </c:pt>
                <c:pt idx="378" formatCode="0.00000">
                  <c:v>-2.5382399981026538E-3</c:v>
                </c:pt>
                <c:pt idx="379" formatCode="0.00000">
                  <c:v>-2.5382399981026538E-3</c:v>
                </c:pt>
                <c:pt idx="380" formatCode="0.00000">
                  <c:v>8.7207999604288489E-4</c:v>
                </c:pt>
                <c:pt idx="381" formatCode="0.00000">
                  <c:v>8.7207999604288489E-4</c:v>
                </c:pt>
                <c:pt idx="387" formatCode="0.00000">
                  <c:v>2.9580800037365407E-3</c:v>
                </c:pt>
                <c:pt idx="388" formatCode="0.00000">
                  <c:v>-4.6144000007188879E-3</c:v>
                </c:pt>
                <c:pt idx="402" formatCode="0.00000">
                  <c:v>2.2283599973889068E-3</c:v>
                </c:pt>
                <c:pt idx="404" formatCode="0.00000">
                  <c:v>1.4727999950991943E-4</c:v>
                </c:pt>
                <c:pt idx="405" formatCode="0.00000">
                  <c:v>2.1472799999173731E-3</c:v>
                </c:pt>
                <c:pt idx="406" formatCode="0.00000">
                  <c:v>4.655880002246704E-3</c:v>
                </c:pt>
                <c:pt idx="407" formatCode="0.00000">
                  <c:v>2.574799997091759E-3</c:v>
                </c:pt>
                <c:pt idx="480" formatCode="0.00000">
                  <c:v>-5.5233200037037022E-3</c:v>
                </c:pt>
                <c:pt idx="481" formatCode="0.00000">
                  <c:v>-5.5233200037037022E-3</c:v>
                </c:pt>
                <c:pt idx="492" formatCode="0.00000">
                  <c:v>-2.5822801471804269E-3</c:v>
                </c:pt>
                <c:pt idx="493" formatCode="0.00000">
                  <c:v>-2.5822800016612746E-3</c:v>
                </c:pt>
                <c:pt idx="496" formatCode="0.00000">
                  <c:v>1.4177199991536327E-3</c:v>
                </c:pt>
                <c:pt idx="497" formatCode="0.00000">
                  <c:v>1.4177199991536327E-3</c:v>
                </c:pt>
                <c:pt idx="517" formatCode="0.00000">
                  <c:v>8.1824000517372042E-4</c:v>
                </c:pt>
                <c:pt idx="518" formatCode="0.00000">
                  <c:v>8.1824000517372042E-4</c:v>
                </c:pt>
                <c:pt idx="566" formatCode="0.00000">
                  <c:v>4.4483999954536557E-4</c:v>
                </c:pt>
                <c:pt idx="567" formatCode="0.00000">
                  <c:v>4.4483999954536557E-4</c:v>
                </c:pt>
                <c:pt idx="568" formatCode="0.00000">
                  <c:v>4.4483999954536557E-4</c:v>
                </c:pt>
                <c:pt idx="569" formatCode="0.00000">
                  <c:v>4.4483999954536557E-4</c:v>
                </c:pt>
                <c:pt idx="579" formatCode="0.00000">
                  <c:v>6.8319999991217628E-4</c:v>
                </c:pt>
                <c:pt idx="580" formatCode="0.00000">
                  <c:v>6.8319999991217628E-4</c:v>
                </c:pt>
                <c:pt idx="625" formatCode="0.00000">
                  <c:v>-1.9636000070022419E-4</c:v>
                </c:pt>
                <c:pt idx="649" formatCode="0.00000">
                  <c:v>1.6365999981644563E-3</c:v>
                </c:pt>
                <c:pt idx="650" formatCode="0.00000">
                  <c:v>1.6365999981644563E-3</c:v>
                </c:pt>
                <c:pt idx="664">
                  <c:v>0</c:v>
                </c:pt>
                <c:pt idx="665" formatCode="0.00000">
                  <c:v>0</c:v>
                </c:pt>
                <c:pt idx="669" formatCode="0.00000">
                  <c:v>-2.6827999972738326E-3</c:v>
                </c:pt>
                <c:pt idx="689" formatCode="0.00000">
                  <c:v>3.0690800049342215E-3</c:v>
                </c:pt>
                <c:pt idx="690" formatCode="0.00000">
                  <c:v>3.0690800049342215E-3</c:v>
                </c:pt>
                <c:pt idx="691" formatCode="0.00000">
                  <c:v>9.8799999977927655E-4</c:v>
                </c:pt>
                <c:pt idx="692" formatCode="0.00000">
                  <c:v>9.8799999977927655E-4</c:v>
                </c:pt>
                <c:pt idx="895">
                  <c:v>-8.8578400027472526E-3</c:v>
                </c:pt>
                <c:pt idx="898" formatCode="0.00000">
                  <c:v>-1.2528600003861357E-2</c:v>
                </c:pt>
                <c:pt idx="900" formatCode="0.00000">
                  <c:v>-9.9286000040592626E-3</c:v>
                </c:pt>
                <c:pt idx="903">
                  <c:v>-6.7639799963217229E-3</c:v>
                </c:pt>
                <c:pt idx="904">
                  <c:v>-2.2639800008619204E-3</c:v>
                </c:pt>
                <c:pt idx="906">
                  <c:v>-1.0601080000924412E-2</c:v>
                </c:pt>
                <c:pt idx="1237" formatCode="0.00000">
                  <c:v>-1.7558799998369068E-2</c:v>
                </c:pt>
                <c:pt idx="1242" formatCode="0.00000">
                  <c:v>-2.2166880000440869E-2</c:v>
                </c:pt>
                <c:pt idx="1246" formatCode="0.00000">
                  <c:v>-2.3136159994464833E-2</c:v>
                </c:pt>
                <c:pt idx="1247" formatCode="0.00000">
                  <c:v>-2.3519940004916862E-2</c:v>
                </c:pt>
                <c:pt idx="1256" formatCode="0.00000">
                  <c:v>-2.0569039996189531E-2</c:v>
                </c:pt>
                <c:pt idx="1267" formatCode="0.00000">
                  <c:v>-1.8872439999540802E-2</c:v>
                </c:pt>
                <c:pt idx="1268" formatCode="0.00000">
                  <c:v>-1.936384000146063E-2</c:v>
                </c:pt>
                <c:pt idx="1269" formatCode="0.00000">
                  <c:v>-1.82156800001394E-2</c:v>
                </c:pt>
                <c:pt idx="1274" formatCode="0.00000">
                  <c:v>-1.8703599998843856E-2</c:v>
                </c:pt>
                <c:pt idx="1285" formatCode="0.00000">
                  <c:v>-1.9376520001969766E-2</c:v>
                </c:pt>
                <c:pt idx="1286" formatCode="0.00000">
                  <c:v>-2.0031799998832867E-2</c:v>
                </c:pt>
                <c:pt idx="1287" formatCode="0.00000">
                  <c:v>-1.9609440001659095E-2</c:v>
                </c:pt>
                <c:pt idx="1288" formatCode="0.00000">
                  <c:v>-1.9790520003880374E-2</c:v>
                </c:pt>
                <c:pt idx="1289" formatCode="0.00000">
                  <c:v>-2.0106980002310593E-2</c:v>
                </c:pt>
                <c:pt idx="1291" formatCode="0.00000">
                  <c:v>-1.9098359996860381E-2</c:v>
                </c:pt>
                <c:pt idx="1292" formatCode="0.00000">
                  <c:v>-1.9875999998475891E-2</c:v>
                </c:pt>
                <c:pt idx="1293" formatCode="0.00000">
                  <c:v>-1.9241599999077152E-2</c:v>
                </c:pt>
                <c:pt idx="1294" formatCode="0.00000">
                  <c:v>-1.8884839999373071E-2</c:v>
                </c:pt>
                <c:pt idx="1295" formatCode="0.00000">
                  <c:v>-1.872709999588551E-2</c:v>
                </c:pt>
                <c:pt idx="1298" formatCode="0.00000">
                  <c:v>-1.6727099995478056E-2</c:v>
                </c:pt>
                <c:pt idx="1303" formatCode="0.00000">
                  <c:v>-2.0777680001629051E-2</c:v>
                </c:pt>
                <c:pt idx="1304" formatCode="0.00000">
                  <c:v>-2.0232959999702871E-2</c:v>
                </c:pt>
                <c:pt idx="1305" formatCode="0.00000">
                  <c:v>-2.0519199999398552E-2</c:v>
                </c:pt>
                <c:pt idx="1307" formatCode="0.00000">
                  <c:v>-2.047275999939302E-2</c:v>
                </c:pt>
                <c:pt idx="1309" formatCode="0.00000">
                  <c:v>-2.0954319996235427E-2</c:v>
                </c:pt>
                <c:pt idx="1311" formatCode="0.00000">
                  <c:v>-2.063540000381181E-2</c:v>
                </c:pt>
                <c:pt idx="1312" formatCode="0.00000">
                  <c:v>-2.0797560006030835E-2</c:v>
                </c:pt>
                <c:pt idx="1313" formatCode="0.00000">
                  <c:v>-2.1087239998450968E-2</c:v>
                </c:pt>
                <c:pt idx="1316" formatCode="0.00000">
                  <c:v>-2.1259199995256495E-2</c:v>
                </c:pt>
                <c:pt idx="1317" formatCode="0.00000">
                  <c:v>-2.1645680004439782E-2</c:v>
                </c:pt>
                <c:pt idx="1318" formatCode="0.00000">
                  <c:v>-2.1169480001844931E-2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6-4540-B694-63C6B08088E8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Active!$K$21:$K$1985</c:f>
              <c:numCache>
                <c:formatCode>General</c:formatCode>
                <c:ptCount val="1965"/>
                <c:pt idx="644">
                  <c:v>-2.0124000002397224E-4</c:v>
                </c:pt>
                <c:pt idx="645">
                  <c:v>7.9876000381773338E-4</c:v>
                </c:pt>
                <c:pt idx="648">
                  <c:v>6.3660000159870833E-4</c:v>
                </c:pt>
                <c:pt idx="653">
                  <c:v>4.5555199976661243E-3</c:v>
                </c:pt>
                <c:pt idx="654">
                  <c:v>-6.0664000193355605E-4</c:v>
                </c:pt>
                <c:pt idx="656">
                  <c:v>-1.0980400038533844E-3</c:v>
                </c:pt>
                <c:pt idx="658">
                  <c:v>1.5604399959556758E-3</c:v>
                </c:pt>
                <c:pt idx="660">
                  <c:v>2.4793599950498901E-3</c:v>
                </c:pt>
                <c:pt idx="663">
                  <c:v>-6.0172000667080283E-4</c:v>
                </c:pt>
                <c:pt idx="667">
                  <c:v>4.154799971729517E-4</c:v>
                </c:pt>
                <c:pt idx="668">
                  <c:v>1.4154800010146573E-3</c:v>
                </c:pt>
                <c:pt idx="672">
                  <c:v>-1.2552800035336986E-3</c:v>
                </c:pt>
                <c:pt idx="673">
                  <c:v>6.6363999940222129E-4</c:v>
                </c:pt>
                <c:pt idx="675">
                  <c:v>-9.2604000383289531E-4</c:v>
                </c:pt>
                <c:pt idx="679">
                  <c:v>5.0147999718319625E-4</c:v>
                </c:pt>
                <c:pt idx="681">
                  <c:v>-6.5795999980764464E-3</c:v>
                </c:pt>
                <c:pt idx="687">
                  <c:v>-1.2650800053961575E-3</c:v>
                </c:pt>
                <c:pt idx="688">
                  <c:v>-9.3091999588068575E-4</c:v>
                </c:pt>
                <c:pt idx="693">
                  <c:v>2.9880000001867302E-3</c:v>
                </c:pt>
                <c:pt idx="694">
                  <c:v>2.8258399979677051E-3</c:v>
                </c:pt>
                <c:pt idx="696">
                  <c:v>1.501519996963907E-3</c:v>
                </c:pt>
                <c:pt idx="707">
                  <c:v>8.0912400007946417E-3</c:v>
                </c:pt>
                <c:pt idx="708">
                  <c:v>2.5015599967446178E-3</c:v>
                </c:pt>
                <c:pt idx="710">
                  <c:v>3.3939999411813915E-4</c:v>
                </c:pt>
                <c:pt idx="712">
                  <c:v>5.2583199940272607E-3</c:v>
                </c:pt>
                <c:pt idx="714">
                  <c:v>6.1772400003974326E-3</c:v>
                </c:pt>
                <c:pt idx="721">
                  <c:v>3.0150800012052059E-3</c:v>
                </c:pt>
                <c:pt idx="722">
                  <c:v>5.4425999987870455E-3</c:v>
                </c:pt>
                <c:pt idx="730">
                  <c:v>-7.4655999924289063E-4</c:v>
                </c:pt>
                <c:pt idx="731">
                  <c:v>5.2534400019794703E-3</c:v>
                </c:pt>
                <c:pt idx="734">
                  <c:v>4.4205200028955005E-3</c:v>
                </c:pt>
                <c:pt idx="753">
                  <c:v>-3.9516000106232241E-4</c:v>
                </c:pt>
                <c:pt idx="756">
                  <c:v>4.9512800032971427E-3</c:v>
                </c:pt>
                <c:pt idx="762">
                  <c:v>3.8372000562958419E-4</c:v>
                </c:pt>
                <c:pt idx="776">
                  <c:v>-3.7243600017973222E-3</c:v>
                </c:pt>
                <c:pt idx="778">
                  <c:v>-2.4762000030023046E-3</c:v>
                </c:pt>
                <c:pt idx="779">
                  <c:v>-3.9676000014878809E-3</c:v>
                </c:pt>
                <c:pt idx="780">
                  <c:v>-2.9676000049221329E-3</c:v>
                </c:pt>
                <c:pt idx="784">
                  <c:v>-1.7022400061250664E-3</c:v>
                </c:pt>
                <c:pt idx="799">
                  <c:v>-6.1131999973440543E-4</c:v>
                </c:pt>
                <c:pt idx="801">
                  <c:v>-5.2648800046881661E-3</c:v>
                </c:pt>
                <c:pt idx="811">
                  <c:v>-4.1297200004919432E-3</c:v>
                </c:pt>
                <c:pt idx="813">
                  <c:v>-3.2918800061452202E-3</c:v>
                </c:pt>
                <c:pt idx="817">
                  <c:v>-8.8643600029172376E-3</c:v>
                </c:pt>
                <c:pt idx="819">
                  <c:v>4.6488000225508586E-4</c:v>
                </c:pt>
                <c:pt idx="825">
                  <c:v>-5.2697599967359565E-3</c:v>
                </c:pt>
                <c:pt idx="830">
                  <c:v>-5.345919998944737E-3</c:v>
                </c:pt>
                <c:pt idx="832">
                  <c:v>-3.0166800061124377E-3</c:v>
                </c:pt>
                <c:pt idx="839">
                  <c:v>-6.5350799995940179E-3</c:v>
                </c:pt>
                <c:pt idx="840">
                  <c:v>-6.0264799976721406E-3</c:v>
                </c:pt>
                <c:pt idx="842">
                  <c:v>-1.0512959997868165E-2</c:v>
                </c:pt>
                <c:pt idx="843">
                  <c:v>-9.5129600013024174E-3</c:v>
                </c:pt>
                <c:pt idx="844">
                  <c:v>-5.0043599985656328E-3</c:v>
                </c:pt>
                <c:pt idx="845">
                  <c:v>-4.0043599947239272E-3</c:v>
                </c:pt>
                <c:pt idx="846">
                  <c:v>-4.1026399994734675E-3</c:v>
                </c:pt>
                <c:pt idx="852">
                  <c:v>-5.6702000001678243E-3</c:v>
                </c:pt>
                <c:pt idx="855">
                  <c:v>-1.0832359999767505E-2</c:v>
                </c:pt>
                <c:pt idx="867">
                  <c:v>-9.5939999955589883E-3</c:v>
                </c:pt>
                <c:pt idx="869">
                  <c:v>-4.2475599984754808E-3</c:v>
                </c:pt>
                <c:pt idx="871">
                  <c:v>-5.8372400017105974E-3</c:v>
                </c:pt>
                <c:pt idx="872">
                  <c:v>-1.0918320003838744E-2</c:v>
                </c:pt>
                <c:pt idx="880">
                  <c:v>-7.1615600027143955E-3</c:v>
                </c:pt>
                <c:pt idx="883">
                  <c:v>-4.8323200026061386E-3</c:v>
                </c:pt>
                <c:pt idx="884">
                  <c:v>-4.4858800029032864E-3</c:v>
                </c:pt>
                <c:pt idx="887">
                  <c:v>-3.7438400031533092E-3</c:v>
                </c:pt>
                <c:pt idx="890">
                  <c:v>-7.5939599992125295E-3</c:v>
                </c:pt>
                <c:pt idx="891">
                  <c:v>-8.0853600011323579E-3</c:v>
                </c:pt>
                <c:pt idx="893">
                  <c:v>-3.1664400012232363E-3</c:v>
                </c:pt>
                <c:pt idx="894">
                  <c:v>-1.1657839997496922E-2</c:v>
                </c:pt>
                <c:pt idx="896">
                  <c:v>-6.6578400001162663E-3</c:v>
                </c:pt>
                <c:pt idx="897">
                  <c:v>-1.1756120002246462E-2</c:v>
                </c:pt>
                <c:pt idx="901">
                  <c:v>-1.1819999999715947E-2</c:v>
                </c:pt>
                <c:pt idx="902">
                  <c:v>-6.918279999808874E-3</c:v>
                </c:pt>
                <c:pt idx="907">
                  <c:v>-9.0804400024353527E-3</c:v>
                </c:pt>
                <c:pt idx="910">
                  <c:v>-1.3242599998193327E-2</c:v>
                </c:pt>
                <c:pt idx="911">
                  <c:v>-4.2425999999977648E-3</c:v>
                </c:pt>
                <c:pt idx="913">
                  <c:v>-1.1323680002533365E-2</c:v>
                </c:pt>
                <c:pt idx="922">
                  <c:v>-8.8199599995277822E-3</c:v>
                </c:pt>
                <c:pt idx="923">
                  <c:v>-1.2901039997814223E-2</c:v>
                </c:pt>
                <c:pt idx="924">
                  <c:v>-1.1733959996490739E-2</c:v>
                </c:pt>
                <c:pt idx="925">
                  <c:v>-7.733959995675832E-3</c:v>
                </c:pt>
                <c:pt idx="938">
                  <c:v>-9.9820799950975925E-3</c:v>
                </c:pt>
                <c:pt idx="940">
                  <c:v>-1.0733920003985986E-2</c:v>
                </c:pt>
                <c:pt idx="941">
                  <c:v>-1.1225319998629857E-2</c:v>
                </c:pt>
                <c:pt idx="942">
                  <c:v>-1.0225320002064109E-2</c:v>
                </c:pt>
                <c:pt idx="943">
                  <c:v>-1.1815000005299225E-2</c:v>
                </c:pt>
                <c:pt idx="944">
                  <c:v>-9.3064000029698946E-3</c:v>
                </c:pt>
                <c:pt idx="945">
                  <c:v>-1.4549640007317066E-2</c:v>
                </c:pt>
                <c:pt idx="946">
                  <c:v>-1.0041040004580282E-2</c:v>
                </c:pt>
                <c:pt idx="957">
                  <c:v>-9.7928800023510121E-3</c:v>
                </c:pt>
                <c:pt idx="959">
                  <c:v>-1.2053319995175116E-2</c:v>
                </c:pt>
                <c:pt idx="960">
                  <c:v>-1.1544720000529196E-2</c:v>
                </c:pt>
                <c:pt idx="974">
                  <c:v>-1.146852000238141E-2</c:v>
                </c:pt>
                <c:pt idx="975">
                  <c:v>-9.4685200019739568E-3</c:v>
                </c:pt>
                <c:pt idx="976">
                  <c:v>-5.5495999986305833E-3</c:v>
                </c:pt>
                <c:pt idx="977">
                  <c:v>-1.2630680001166184E-2</c:v>
                </c:pt>
                <c:pt idx="978">
                  <c:v>-9.6306800041929819E-3</c:v>
                </c:pt>
                <c:pt idx="983">
                  <c:v>-3.2793200007290579E-3</c:v>
                </c:pt>
                <c:pt idx="985">
                  <c:v>-8.7191200000233948E-3</c:v>
                </c:pt>
                <c:pt idx="990">
                  <c:v>-8.3652800021809526E-3</c:v>
                </c:pt>
                <c:pt idx="992">
                  <c:v>-1.5117119997739792E-2</c:v>
                </c:pt>
                <c:pt idx="993">
                  <c:v>-1.019819999783067E-2</c:v>
                </c:pt>
                <c:pt idx="996">
                  <c:v>-4.5225200010463595E-3</c:v>
                </c:pt>
                <c:pt idx="999">
                  <c:v>-1.0436520002258476E-2</c:v>
                </c:pt>
                <c:pt idx="1000">
                  <c:v>-9.9279200003365986E-3</c:v>
                </c:pt>
                <c:pt idx="1004">
                  <c:v>-1.5608479996444657E-2</c:v>
                </c:pt>
                <c:pt idx="1007">
                  <c:v>-1.385172000300372E-2</c:v>
                </c:pt>
                <c:pt idx="1024">
                  <c:v>-1.11711200006539E-2</c:v>
                </c:pt>
                <c:pt idx="1029">
                  <c:v>-2.4424160001217388E-2</c:v>
                </c:pt>
                <c:pt idx="1035">
                  <c:v>-1.6500320001796354E-2</c:v>
                </c:pt>
                <c:pt idx="1043">
                  <c:v>-1.3672280001628678E-2</c:v>
                </c:pt>
                <c:pt idx="1045">
                  <c:v>-1.5175959997577593E-2</c:v>
                </c:pt>
                <c:pt idx="1047">
                  <c:v>-2.2910600004252046E-2</c:v>
                </c:pt>
                <c:pt idx="1049">
                  <c:v>-7.910600004834123E-3</c:v>
                </c:pt>
                <c:pt idx="1062">
                  <c:v>-1.3900760000979062E-2</c:v>
                </c:pt>
                <c:pt idx="1066">
                  <c:v>-1.7910559996380471E-2</c:v>
                </c:pt>
                <c:pt idx="1067">
                  <c:v>-1.4645199997175951E-2</c:v>
                </c:pt>
                <c:pt idx="1070">
                  <c:v>-1.5905640000710264E-2</c:v>
                </c:pt>
                <c:pt idx="1073">
                  <c:v>-1.4392120006959885E-2</c:v>
                </c:pt>
                <c:pt idx="1074">
                  <c:v>-1.4473199997155461E-2</c:v>
                </c:pt>
                <c:pt idx="1076">
                  <c:v>-1.5483000002859626E-2</c:v>
                </c:pt>
                <c:pt idx="1077">
                  <c:v>-1.7426239995984361E-2</c:v>
                </c:pt>
                <c:pt idx="1083">
                  <c:v>-1.6126720001921058E-2</c:v>
                </c:pt>
                <c:pt idx="1084">
                  <c:v>-1.6716399994038511E-2</c:v>
                </c:pt>
                <c:pt idx="1085">
                  <c:v>-1.779747999535175E-2</c:v>
                </c:pt>
                <c:pt idx="1086">
                  <c:v>-1.6878559996257536E-2</c:v>
                </c:pt>
                <c:pt idx="1087">
                  <c:v>-1.5878559999691788E-2</c:v>
                </c:pt>
                <c:pt idx="1091">
                  <c:v>-1.7726199999742676E-2</c:v>
                </c:pt>
                <c:pt idx="1094">
                  <c:v>-1.9969439999840688E-2</c:v>
                </c:pt>
                <c:pt idx="1096">
                  <c:v>-1.5802360001544002E-2</c:v>
                </c:pt>
                <c:pt idx="1097">
                  <c:v>-1.8964520000736229E-2</c:v>
                </c:pt>
                <c:pt idx="1103">
                  <c:v>-1.8288840001332574E-2</c:v>
                </c:pt>
                <c:pt idx="1104">
                  <c:v>-1.8369919998804107E-2</c:v>
                </c:pt>
                <c:pt idx="1108">
                  <c:v>-1.8888320002588443E-2</c:v>
                </c:pt>
                <c:pt idx="1109">
                  <c:v>-2.3541880000266246E-2</c:v>
                </c:pt>
                <c:pt idx="1130">
                  <c:v>-2.1942359999229666E-2</c:v>
                </c:pt>
                <c:pt idx="1135">
                  <c:v>-1.9856359998811968E-2</c:v>
                </c:pt>
                <c:pt idx="1136">
                  <c:v>-1.7018519996781833E-2</c:v>
                </c:pt>
                <c:pt idx="1137">
                  <c:v>-1.7099600001529325E-2</c:v>
                </c:pt>
                <c:pt idx="1138">
                  <c:v>-1.9789999998465646E-2</c:v>
                </c:pt>
                <c:pt idx="1139">
                  <c:v>-1.7541839995828923E-2</c:v>
                </c:pt>
                <c:pt idx="1141">
                  <c:v>-2.2374760003003757E-2</c:v>
                </c:pt>
                <c:pt idx="1143">
                  <c:v>-1.6536919996724464E-2</c:v>
                </c:pt>
                <c:pt idx="1144">
                  <c:v>-2.1617999998852611E-2</c:v>
                </c:pt>
                <c:pt idx="1145">
                  <c:v>-1.3305959997524042E-2</c:v>
                </c:pt>
                <c:pt idx="1146">
                  <c:v>-2.1699080003600102E-2</c:v>
                </c:pt>
                <c:pt idx="1147">
                  <c:v>-1.6699079998943489E-2</c:v>
                </c:pt>
                <c:pt idx="1148">
                  <c:v>-1.4780160003283527E-2</c:v>
                </c:pt>
                <c:pt idx="1149">
                  <c:v>-2.7369839997845702E-2</c:v>
                </c:pt>
                <c:pt idx="1150">
                  <c:v>-2.1861239998543169E-2</c:v>
                </c:pt>
                <c:pt idx="1152">
                  <c:v>-1.8450919997121673E-2</c:v>
                </c:pt>
                <c:pt idx="1153">
                  <c:v>-2.5942320004105568E-2</c:v>
                </c:pt>
                <c:pt idx="1154">
                  <c:v>-1.9942320002883207E-2</c:v>
                </c:pt>
                <c:pt idx="1155">
                  <c:v>-1.9942320002883207E-2</c:v>
                </c:pt>
                <c:pt idx="1158">
                  <c:v>-2.1023399996920489E-2</c:v>
                </c:pt>
                <c:pt idx="1159">
                  <c:v>-1.8514800001867115E-2</c:v>
                </c:pt>
                <c:pt idx="1160">
                  <c:v>-1.5613080002367496E-2</c:v>
                </c:pt>
                <c:pt idx="1165">
                  <c:v>-1.6185560001758859E-2</c:v>
                </c:pt>
                <c:pt idx="1169">
                  <c:v>-1.9590960000641644E-2</c:v>
                </c:pt>
                <c:pt idx="1172">
                  <c:v>-2.2438599997258279E-2</c:v>
                </c:pt>
                <c:pt idx="1173">
                  <c:v>-2.1190440005739219E-2</c:v>
                </c:pt>
                <c:pt idx="1174">
                  <c:v>-2.1271519995934796E-2</c:v>
                </c:pt>
                <c:pt idx="1176">
                  <c:v>-1.9444000005023554E-2</c:v>
                </c:pt>
                <c:pt idx="1177">
                  <c:v>-2.1433679998153821E-2</c:v>
                </c:pt>
                <c:pt idx="1178">
                  <c:v>-2.0433680001588073E-2</c:v>
                </c:pt>
                <c:pt idx="1179">
                  <c:v>-2.600615999836009E-2</c:v>
                </c:pt>
                <c:pt idx="1181">
                  <c:v>-2.0676920001278631E-2</c:v>
                </c:pt>
                <c:pt idx="1183">
                  <c:v>-1.7758000001776963E-2</c:v>
                </c:pt>
                <c:pt idx="1184">
                  <c:v>-1.923908000026131E-2</c:v>
                </c:pt>
                <c:pt idx="1185">
                  <c:v>-1.9590919997426681E-2</c:v>
                </c:pt>
                <c:pt idx="1186">
                  <c:v>-1.7672000001766719E-2</c:v>
                </c:pt>
                <c:pt idx="1187">
                  <c:v>-2.015848000155529E-2</c:v>
                </c:pt>
                <c:pt idx="1188">
                  <c:v>-1.8158480001147836E-2</c:v>
                </c:pt>
                <c:pt idx="1189">
                  <c:v>-2.0436120001249947E-2</c:v>
                </c:pt>
                <c:pt idx="1190">
                  <c:v>-1.7622840001422446E-2</c:v>
                </c:pt>
                <c:pt idx="1191">
                  <c:v>-2.1787199999380391E-2</c:v>
                </c:pt>
                <c:pt idx="1205" formatCode="0.00000">
                  <c:v>-2.0189179995213635E-2</c:v>
                </c:pt>
                <c:pt idx="1232" formatCode="0.00000">
                  <c:v>-2.6487559996894561E-2</c:v>
                </c:pt>
                <c:pt idx="1253" formatCode="0.00000">
                  <c:v>-2.0477400001254864E-2</c:v>
                </c:pt>
                <c:pt idx="1306" formatCode="0.00000">
                  <c:v>-2.0200279999698978E-2</c:v>
                </c:pt>
                <c:pt idx="1308" formatCode="0.00000">
                  <c:v>-2.0260960001905914E-2</c:v>
                </c:pt>
                <c:pt idx="1310" formatCode="0.00000">
                  <c:v>-2.0447440001589712E-2</c:v>
                </c:pt>
                <c:pt idx="1314" formatCode="0.00000">
                  <c:v>-2.0271759996830951E-2</c:v>
                </c:pt>
                <c:pt idx="1315" formatCode="0.00000">
                  <c:v>-2.1238319997792132E-2</c:v>
                </c:pt>
                <c:pt idx="1319" formatCode="0.00000">
                  <c:v>-2.2062600000936072E-2</c:v>
                </c:pt>
                <c:pt idx="1320" formatCode="0.00000">
                  <c:v>-2.2062600000936072E-2</c:v>
                </c:pt>
                <c:pt idx="1322" formatCode="0.00000">
                  <c:v>-2.2820320002210792E-2</c:v>
                </c:pt>
                <c:pt idx="1323" formatCode="0.00000">
                  <c:v>-2.2820320002210792E-2</c:v>
                </c:pt>
                <c:pt idx="1324" formatCode="0.00000">
                  <c:v>-2.2720319997461047E-2</c:v>
                </c:pt>
                <c:pt idx="1326" formatCode="0.00000">
                  <c:v>-2.284044000407448E-2</c:v>
                </c:pt>
                <c:pt idx="1327" formatCode="0.00000">
                  <c:v>-2.3382439998385962E-2</c:v>
                </c:pt>
                <c:pt idx="1328" formatCode="0.00000">
                  <c:v>-2.3926880006911233E-2</c:v>
                </c:pt>
                <c:pt idx="1329" formatCode="0.00000">
                  <c:v>-2.4268399996799417E-2</c:v>
                </c:pt>
                <c:pt idx="1332" formatCode="0.00000">
                  <c:v>-2.5603000001865439E-2</c:v>
                </c:pt>
                <c:pt idx="1333" formatCode="0.00000">
                  <c:v>-2.6503920002141967E-2</c:v>
                </c:pt>
                <c:pt idx="1334" formatCode="0.00000">
                  <c:v>-2.6687239995226264E-2</c:v>
                </c:pt>
                <c:pt idx="1335" formatCode="0.00000">
                  <c:v>-2.666876000148477E-2</c:v>
                </c:pt>
                <c:pt idx="1336" formatCode="0.00000">
                  <c:v>-2.6808359994902276E-2</c:v>
                </c:pt>
                <c:pt idx="1337" formatCode="0.00000">
                  <c:v>-2.6393219995952677E-2</c:v>
                </c:pt>
                <c:pt idx="1338" formatCode="0.00000">
                  <c:v>-2.6792600001499522E-2</c:v>
                </c:pt>
                <c:pt idx="1339" formatCode="0.00000">
                  <c:v>-2.796680000028573E-2</c:v>
                </c:pt>
                <c:pt idx="1340" formatCode="0.00000">
                  <c:v>-2.8035519993864E-2</c:v>
                </c:pt>
                <c:pt idx="1343" formatCode="0.00000">
                  <c:v>-2.5155240000458434E-2</c:v>
                </c:pt>
                <c:pt idx="1344" formatCode="0.00000">
                  <c:v>-2.2155239996209275E-2</c:v>
                </c:pt>
                <c:pt idx="1345" formatCode="0.00000">
                  <c:v>-2.1155239999643527E-2</c:v>
                </c:pt>
                <c:pt idx="1346" formatCode="0.00000">
                  <c:v>-1.715523999882862E-2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  <c:pt idx="1370" formatCode="0.00000">
                  <c:v>-3.9096920001611579E-2</c:v>
                </c:pt>
                <c:pt idx="1371" formatCode="0.00000">
                  <c:v>-3.9395679938024841E-2</c:v>
                </c:pt>
                <c:pt idx="1372" formatCode="0.00000">
                  <c:v>-3.9285359998757485E-2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6-4540-B694-63C6B08088E8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Active!$L$21:$L$1985</c:f>
              <c:numCache>
                <c:formatCode>General</c:formatCode>
                <c:ptCount val="1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6-4540-B694-63C6B08088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Active!$M$21:$M$1985</c:f>
              <c:numCache>
                <c:formatCode>General</c:formatCode>
                <c:ptCount val="1965"/>
                <c:pt idx="1151">
                  <c:v>-2.0441240005311556E-2</c:v>
                </c:pt>
                <c:pt idx="1157">
                  <c:v>-2.0733720004500356E-2</c:v>
                </c:pt>
                <c:pt idx="1180">
                  <c:v>-1.7926159998751245E-2</c:v>
                </c:pt>
                <c:pt idx="1194">
                  <c:v>-2.1167959996091668E-2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6-4540-B694-63C6B08088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Active!$N$21:$N$1985</c:f>
              <c:numCache>
                <c:formatCode>General</c:formatCode>
                <c:ptCount val="1965"/>
                <c:pt idx="311" formatCode="0.00000">
                  <c:v>4.1717199928825721E-3</c:v>
                </c:pt>
                <c:pt idx="314" formatCode="0.00000">
                  <c:v>1.8277600029250607E-3</c:v>
                </c:pt>
                <c:pt idx="330" formatCode="0.00000">
                  <c:v>-2.1815959997184109E-2</c:v>
                </c:pt>
                <c:pt idx="342" formatCode="0.00000">
                  <c:v>4.1128000011667609E-3</c:v>
                </c:pt>
                <c:pt idx="343" formatCode="0.00000">
                  <c:v>-1.8380399997113273E-3</c:v>
                </c:pt>
                <c:pt idx="368" formatCode="0.00000">
                  <c:v>-2.1640000340994447E-4</c:v>
                </c:pt>
                <c:pt idx="370" formatCode="0.00000">
                  <c:v>8.7025199973140843E-3</c:v>
                </c:pt>
                <c:pt idx="372" formatCode="0.00000">
                  <c:v>1.1300400001346134E-3</c:v>
                </c:pt>
                <c:pt idx="374" formatCode="0.00000">
                  <c:v>3.0317599957925268E-3</c:v>
                </c:pt>
                <c:pt idx="376" formatCode="0.00000">
                  <c:v>-4.9319998652208596E-5</c:v>
                </c:pt>
                <c:pt idx="390" formatCode="0.00000">
                  <c:v>6.9764000363647938E-4</c:v>
                </c:pt>
                <c:pt idx="391" formatCode="0.00000">
                  <c:v>-2.3834399980842136E-3</c:v>
                </c:pt>
                <c:pt idx="401" formatCode="0.00000">
                  <c:v>-1.6266800012090243E-3</c:v>
                </c:pt>
                <c:pt idx="408" formatCode="0.00000">
                  <c:v>2.1607999951811507E-4</c:v>
                </c:pt>
                <c:pt idx="410" formatCode="0.00000">
                  <c:v>-3.631560000940226E-3</c:v>
                </c:pt>
                <c:pt idx="411" formatCode="0.00000">
                  <c:v>-1.3793719997920562E-2</c:v>
                </c:pt>
                <c:pt idx="412" formatCode="0.00000">
                  <c:v>5.355199973564595E-4</c:v>
                </c:pt>
                <c:pt idx="416" formatCode="0.00000">
                  <c:v>2.2112000006018206E-3</c:v>
                </c:pt>
                <c:pt idx="418" formatCode="0.00000">
                  <c:v>2.6387199977762066E-3</c:v>
                </c:pt>
                <c:pt idx="426" formatCode="0.00000">
                  <c:v>1.547840001876466E-3</c:v>
                </c:pt>
                <c:pt idx="428" formatCode="0.00000">
                  <c:v>1.5527600044151768E-3</c:v>
                </c:pt>
                <c:pt idx="430" formatCode="0.00000">
                  <c:v>-1.9908000103896484E-4</c:v>
                </c:pt>
                <c:pt idx="433" formatCode="0.00000">
                  <c:v>-4.423200007295236E-4</c:v>
                </c:pt>
                <c:pt idx="434" formatCode="0.00000">
                  <c:v>1.55767999967793E-3</c:v>
                </c:pt>
                <c:pt idx="446" formatCode="0.00000">
                  <c:v>2.486440003849566E-3</c:v>
                </c:pt>
                <c:pt idx="447" formatCode="0.00000">
                  <c:v>8.4864399977959692E-3</c:v>
                </c:pt>
                <c:pt idx="448" formatCode="0.00000">
                  <c:v>-6.7572000261861831E-4</c:v>
                </c:pt>
                <c:pt idx="449" formatCode="0.00000">
                  <c:v>-1.7936400035978295E-3</c:v>
                </c:pt>
                <c:pt idx="451" formatCode="0.00000">
                  <c:v>-4.1007600011653267E-3</c:v>
                </c:pt>
                <c:pt idx="453" formatCode="0.00000">
                  <c:v>2.3095600045053288E-3</c:v>
                </c:pt>
                <c:pt idx="457" formatCode="0.00000">
                  <c:v>-3.8525999989360571E-3</c:v>
                </c:pt>
                <c:pt idx="466" formatCode="0.00000">
                  <c:v>-2.4201600026572123E-3</c:v>
                </c:pt>
                <c:pt idx="467" formatCode="0.00000">
                  <c:v>-4.2016000224975869E-4</c:v>
                </c:pt>
                <c:pt idx="469" formatCode="0.00000">
                  <c:v>6.9901599999866448E-3</c:v>
                </c:pt>
                <c:pt idx="470" formatCode="0.00000">
                  <c:v>-8.5823199988226406E-3</c:v>
                </c:pt>
                <c:pt idx="471" formatCode="0.00000">
                  <c:v>1.5847600006964058E-3</c:v>
                </c:pt>
                <c:pt idx="475" formatCode="0.00000">
                  <c:v>4.6751839996431954E-2</c:v>
                </c:pt>
                <c:pt idx="476" formatCode="0.00000">
                  <c:v>5.8132799968007021E-3</c:v>
                </c:pt>
                <c:pt idx="478" formatCode="0.00000">
                  <c:v>2.6560400001471862E-3</c:v>
                </c:pt>
                <c:pt idx="479" formatCode="0.00000">
                  <c:v>1.055775999702746E-2</c:v>
                </c:pt>
                <c:pt idx="482" formatCode="0.00000">
                  <c:v>-5.8719999651657417E-4</c:v>
                </c:pt>
                <c:pt idx="485" formatCode="0.00000">
                  <c:v>5.798799975309521E-4</c:v>
                </c:pt>
                <c:pt idx="490" formatCode="0.00000">
                  <c:v>5.4988000047160313E-3</c:v>
                </c:pt>
                <c:pt idx="494" formatCode="0.00000">
                  <c:v>4.1772000258788466E-4</c:v>
                </c:pt>
                <c:pt idx="498" formatCode="0.00000">
                  <c:v>1.6658799941069447E-3</c:v>
                </c:pt>
                <c:pt idx="500" formatCode="0.00000">
                  <c:v>1.5037199991638772E-3</c:v>
                </c:pt>
                <c:pt idx="502" formatCode="0.00000">
                  <c:v>-9.8768000316340476E-4</c:v>
                </c:pt>
                <c:pt idx="504" formatCode="0.00000">
                  <c:v>-1.5773599952808581E-3</c:v>
                </c:pt>
                <c:pt idx="506" formatCode="0.00000">
                  <c:v>4.4226399986655451E-3</c:v>
                </c:pt>
                <c:pt idx="508" formatCode="0.00000">
                  <c:v>1.3415600042208098E-3</c:v>
                </c:pt>
                <c:pt idx="510" formatCode="0.00000">
                  <c:v>3.2604799998807721E-3</c:v>
                </c:pt>
                <c:pt idx="512" formatCode="0.00000">
                  <c:v>-3.8206000026548281E-3</c:v>
                </c:pt>
                <c:pt idx="514" formatCode="0.00000">
                  <c:v>3.427560004638508E-3</c:v>
                </c:pt>
                <c:pt idx="515" formatCode="0.00000">
                  <c:v>-2.6775999867822975E-4</c:v>
                </c:pt>
                <c:pt idx="516" formatCode="0.00000">
                  <c:v>8.1824000517372042E-4</c:v>
                </c:pt>
                <c:pt idx="519" formatCode="0.00000">
                  <c:v>9.0424000518396497E-4</c:v>
                </c:pt>
                <c:pt idx="520" formatCode="0.00000">
                  <c:v>-3.668240002298262E-3</c:v>
                </c:pt>
                <c:pt idx="521" formatCode="0.00000">
                  <c:v>5.5799199981265701E-3</c:v>
                </c:pt>
                <c:pt idx="522" formatCode="0.00000">
                  <c:v>4.1775999852688983E-4</c:v>
                </c:pt>
                <c:pt idx="523" formatCode="0.00000">
                  <c:v>2.4177599989343435E-3</c:v>
                </c:pt>
                <c:pt idx="524" formatCode="0.00000">
                  <c:v>5.4177599959075451E-3</c:v>
                </c:pt>
                <c:pt idx="526" formatCode="0.00000">
                  <c:v>8.4527999570127577E-4</c:v>
                </c:pt>
                <c:pt idx="527" formatCode="0.00000">
                  <c:v>-2.3580000561196357E-4</c:v>
                </c:pt>
                <c:pt idx="529" formatCode="0.00000">
                  <c:v>7.6831199985463172E-3</c:v>
                </c:pt>
                <c:pt idx="531" formatCode="0.00000">
                  <c:v>-1.4979999832576141E-4</c:v>
                </c:pt>
                <c:pt idx="535" formatCode="0.00000">
                  <c:v>2.7691199938999489E-3</c:v>
                </c:pt>
                <c:pt idx="536" formatCode="0.00000">
                  <c:v>3.7691199977416545E-3</c:v>
                </c:pt>
                <c:pt idx="538" formatCode="0.00000">
                  <c:v>2.6880399964284152E-3</c:v>
                </c:pt>
                <c:pt idx="539" formatCode="0.00000">
                  <c:v>1.7279999156016856E-5</c:v>
                </c:pt>
                <c:pt idx="540" formatCode="0.00000">
                  <c:v>3.0172800034051761E-3</c:v>
                </c:pt>
                <c:pt idx="542" formatCode="0.00000">
                  <c:v>-2.0637999987229705E-3</c:v>
                </c:pt>
                <c:pt idx="543" formatCode="0.00000">
                  <c:v>-6.5011199985747226E-3</c:v>
                </c:pt>
                <c:pt idx="544" formatCode="0.00000">
                  <c:v>-5.8220000209985301E-4</c:v>
                </c:pt>
                <c:pt idx="545" formatCode="0.00000">
                  <c:v>1.7642399980104528E-3</c:v>
                </c:pt>
                <c:pt idx="546" formatCode="0.00000">
                  <c:v>-7.2715999704087153E-4</c:v>
                </c:pt>
                <c:pt idx="547" formatCode="0.00000">
                  <c:v>2.2728399999323301E-3</c:v>
                </c:pt>
                <c:pt idx="548" formatCode="0.00000">
                  <c:v>-8.2544000179041177E-4</c:v>
                </c:pt>
                <c:pt idx="549" formatCode="0.00000">
                  <c:v>9.347999730380252E-5</c:v>
                </c:pt>
                <c:pt idx="552" formatCode="0.00000">
                  <c:v>-6.8679997639264911E-5</c:v>
                </c:pt>
                <c:pt idx="553" formatCode="0.00000">
                  <c:v>2.9313199993339367E-3</c:v>
                </c:pt>
                <c:pt idx="554" formatCode="0.00000">
                  <c:v>2.7691599971149117E-3</c:v>
                </c:pt>
                <c:pt idx="555" formatCode="0.00000">
                  <c:v>4.7863599975244142E-3</c:v>
                </c:pt>
                <c:pt idx="556" formatCode="0.00000">
                  <c:v>-3.1191999732982367E-4</c:v>
                </c:pt>
                <c:pt idx="557" formatCode="0.00000">
                  <c:v>6.0700000176439062E-4</c:v>
                </c:pt>
                <c:pt idx="570" formatCode="0.00000">
                  <c:v>1.4448399961111136E-3</c:v>
                </c:pt>
                <c:pt idx="571" formatCode="0.00000">
                  <c:v>4.6930000025895424E-3</c:v>
                </c:pt>
                <c:pt idx="573" formatCode="0.00000">
                  <c:v>3.449759999057278E-3</c:v>
                </c:pt>
                <c:pt idx="574" formatCode="0.00000">
                  <c:v>-1.793479998013936E-3</c:v>
                </c:pt>
                <c:pt idx="575" formatCode="0.00000">
                  <c:v>-8.1312000111211091E-4</c:v>
                </c:pt>
                <c:pt idx="576" formatCode="0.00000">
                  <c:v>-7.3560004238970578E-5</c:v>
                </c:pt>
                <c:pt idx="577" formatCode="0.00000">
                  <c:v>-1.8254000024171546E-3</c:v>
                </c:pt>
                <c:pt idx="578" formatCode="0.00000">
                  <c:v>-1.3168000004952773E-3</c:v>
                </c:pt>
                <c:pt idx="582" formatCode="0.00000">
                  <c:v>5.2103999769315124E-4</c:v>
                </c:pt>
                <c:pt idx="583" formatCode="0.00000">
                  <c:v>-5.600400036200881E-4</c:v>
                </c:pt>
                <c:pt idx="584" formatCode="0.00000">
                  <c:v>5.4399599976022728E-3</c:v>
                </c:pt>
                <c:pt idx="585" formatCode="0.00000">
                  <c:v>-4.6411200019065291E-3</c:v>
                </c:pt>
                <c:pt idx="586" formatCode="0.00000">
                  <c:v>1.3588799993158318E-3</c:v>
                </c:pt>
                <c:pt idx="589" formatCode="0.00000">
                  <c:v>1.9671999325510114E-4</c:v>
                </c:pt>
                <c:pt idx="590" formatCode="0.00000">
                  <c:v>1.1967199970968068E-3</c:v>
                </c:pt>
                <c:pt idx="592" formatCode="0.00000">
                  <c:v>6.1156399970059283E-3</c:v>
                </c:pt>
                <c:pt idx="597" formatCode="0.00000">
                  <c:v>2.543159993365407E-3</c:v>
                </c:pt>
                <c:pt idx="600" formatCode="0.00000">
                  <c:v>4.6208000276237726E-4</c:v>
                </c:pt>
                <c:pt idx="601" formatCode="0.00000">
                  <c:v>1.1363799996615853E-2</c:v>
                </c:pt>
                <c:pt idx="602" formatCode="0.00000">
                  <c:v>-4.159999662078917E-5</c:v>
                </c:pt>
                <c:pt idx="603" formatCode="0.00000">
                  <c:v>5.9584000046015717E-3</c:v>
                </c:pt>
                <c:pt idx="604" formatCode="0.00000">
                  <c:v>4.4958400001632981E-2</c:v>
                </c:pt>
                <c:pt idx="607" formatCode="0.00000">
                  <c:v>1.7200799993588589E-3</c:v>
                </c:pt>
                <c:pt idx="608" formatCode="0.00000">
                  <c:v>1.6389999946113676E-3</c:v>
                </c:pt>
                <c:pt idx="609" formatCode="0.00000">
                  <c:v>-8.3216800048830919E-3</c:v>
                </c:pt>
                <c:pt idx="613" formatCode="0.00000">
                  <c:v>8.6260000534821302E-4</c:v>
                </c:pt>
                <c:pt idx="615" formatCode="0.00000">
                  <c:v>3.1918399981805123E-3</c:v>
                </c:pt>
                <c:pt idx="616" formatCode="0.00000">
                  <c:v>7.0044000312918797E-4</c:v>
                </c:pt>
                <c:pt idx="617" formatCode="0.00000">
                  <c:v>3.6021599953528494E-3</c:v>
                </c:pt>
                <c:pt idx="618" formatCode="0.00000">
                  <c:v>1.521079997473862E-3</c:v>
                </c:pt>
                <c:pt idx="619" formatCode="0.00000">
                  <c:v>1.5382799974759109E-3</c:v>
                </c:pt>
                <c:pt idx="621" formatCode="0.00000">
                  <c:v>4.9485999988974072E-3</c:v>
                </c:pt>
                <c:pt idx="623" formatCode="0.00000">
                  <c:v>7.8644000313943252E-4</c:v>
                </c:pt>
                <c:pt idx="626" formatCode="0.00000">
                  <c:v>2.7053599987993948E-3</c:v>
                </c:pt>
                <c:pt idx="632" formatCode="0.00000">
                  <c:v>-4.0464800040354021E-3</c:v>
                </c:pt>
                <c:pt idx="633" formatCode="0.00000">
                  <c:v>2.9535199937527068E-3</c:v>
                </c:pt>
                <c:pt idx="636" formatCode="0.00000">
                  <c:v>2.7913599988096394E-3</c:v>
                </c:pt>
                <c:pt idx="637" formatCode="0.00000">
                  <c:v>4.7102800017455593E-3</c:v>
                </c:pt>
                <c:pt idx="638" formatCode="0.00000">
                  <c:v>8.7102800025604665E-3</c:v>
                </c:pt>
                <c:pt idx="640" formatCode="0.00000">
                  <c:v>1.3859600003343076E-3</c:v>
                </c:pt>
                <c:pt idx="641" formatCode="0.00000">
                  <c:v>-1.0543999815126881E-4</c:v>
                </c:pt>
                <c:pt idx="642" formatCode="0.00000">
                  <c:v>-1.2037199994665571E-3</c:v>
                </c:pt>
                <c:pt idx="643" formatCode="0.00000">
                  <c:v>7.1520000346936285E-4</c:v>
                </c:pt>
                <c:pt idx="646" formatCode="0.00000">
                  <c:v>1.1108000035164878E-3</c:v>
                </c:pt>
                <c:pt idx="647" formatCode="0.00000">
                  <c:v>-2.3805999953765422E-3</c:v>
                </c:pt>
                <c:pt idx="651" formatCode="0.00000">
                  <c:v>-6.4616800009389408E-3</c:v>
                </c:pt>
                <c:pt idx="652" formatCode="0.00000">
                  <c:v>-5.0513599999248981E-3</c:v>
                </c:pt>
                <c:pt idx="655" formatCode="0.00000">
                  <c:v>2.9507999715860933E-4</c:v>
                </c:pt>
                <c:pt idx="657" formatCode="0.00000">
                  <c:v>8.1157200038433075E-3</c:v>
                </c:pt>
                <c:pt idx="659" formatCode="0.00000">
                  <c:v>9.7076000383822247E-4</c:v>
                </c:pt>
                <c:pt idx="661" formatCode="0.00000">
                  <c:v>3.3810800014180131E-3</c:v>
                </c:pt>
                <c:pt idx="662" formatCode="0.00000">
                  <c:v>-9.1103199956705794E-3</c:v>
                </c:pt>
                <c:pt idx="671" formatCode="0.00000">
                  <c:v>6.2923999939812347E-4</c:v>
                </c:pt>
                <c:pt idx="674" formatCode="0.00000">
                  <c:v>2.5653599950601347E-3</c:v>
                </c:pt>
                <c:pt idx="678" formatCode="0.00000">
                  <c:v>2.3860000001150183E-3</c:v>
                </c:pt>
                <c:pt idx="682" formatCode="0.00000">
                  <c:v>2.2383999748853967E-4</c:v>
                </c:pt>
                <c:pt idx="685" formatCode="0.00000">
                  <c:v>1.9805999982054345E-3</c:v>
                </c:pt>
                <c:pt idx="686" formatCode="0.00000">
                  <c:v>5.9805999990203418E-3</c:v>
                </c:pt>
                <c:pt idx="697" formatCode="0.00000">
                  <c:v>-7.1864400015329011E-3</c:v>
                </c:pt>
                <c:pt idx="699" formatCode="0.00000">
                  <c:v>2.4081599985947832E-3</c:v>
                </c:pt>
                <c:pt idx="700" formatCode="0.00000">
                  <c:v>1.8184799992013723E-3</c:v>
                </c:pt>
                <c:pt idx="701" formatCode="0.00000">
                  <c:v>-5.5058399957488291E-3</c:v>
                </c:pt>
                <c:pt idx="702" formatCode="0.00000">
                  <c:v>-5.0583999836817384E-4</c:v>
                </c:pt>
                <c:pt idx="703" formatCode="0.00000">
                  <c:v>-6.6800000058719888E-4</c:v>
                </c:pt>
                <c:pt idx="704" formatCode="0.00000">
                  <c:v>2.5091999850701541E-4</c:v>
                </c:pt>
                <c:pt idx="705" formatCode="0.00000">
                  <c:v>-2.4239998310804367E-5</c:v>
                </c:pt>
                <c:pt idx="706" formatCode="0.00000">
                  <c:v>1.4843600001768209E-3</c:v>
                </c:pt>
                <c:pt idx="709" formatCode="0.00000">
                  <c:v>3.4032800031127408E-3</c:v>
                </c:pt>
                <c:pt idx="713" formatCode="0.00000">
                  <c:v>2.5703599967528135E-3</c:v>
                </c:pt>
                <c:pt idx="715" formatCode="0.00000">
                  <c:v>1.4892799954395741E-3</c:v>
                </c:pt>
                <c:pt idx="716" formatCode="0.00000">
                  <c:v>2.4892799992812797E-3</c:v>
                </c:pt>
                <c:pt idx="723" formatCode="0.00000">
                  <c:v>1.246040003024973E-3</c:v>
                </c:pt>
                <c:pt idx="724" formatCode="0.00000">
                  <c:v>5.2460400038398802E-3</c:v>
                </c:pt>
                <c:pt idx="727" formatCode="0.00000">
                  <c:v>4.0028000003076158E-3</c:v>
                </c:pt>
                <c:pt idx="728" formatCode="0.00000">
                  <c:v>-2.3165999955381267E-3</c:v>
                </c:pt>
                <c:pt idx="729" formatCode="0.00000">
                  <c:v>3.9831600006436929E-3</c:v>
                </c:pt>
                <c:pt idx="732" formatCode="0.00000">
                  <c:v>6.6637599957175553E-3</c:v>
                </c:pt>
                <c:pt idx="733" formatCode="0.00000">
                  <c:v>3.9119200009736232E-3</c:v>
                </c:pt>
                <c:pt idx="738" formatCode="0.00000">
                  <c:v>5.2411599972401746E-3</c:v>
                </c:pt>
                <c:pt idx="740" formatCode="0.00000">
                  <c:v>3.0839200044283643E-3</c:v>
                </c:pt>
                <c:pt idx="741" formatCode="0.00000">
                  <c:v>7.0028400004957803E-3</c:v>
                </c:pt>
                <c:pt idx="744" formatCode="0.00000">
                  <c:v>4.8406799978693016E-3</c:v>
                </c:pt>
                <c:pt idx="745" formatCode="0.00000">
                  <c:v>2.5974399977712892E-3</c:v>
                </c:pt>
                <c:pt idx="746" formatCode="0.00000">
                  <c:v>4.4020000495947897E-4</c:v>
                </c:pt>
                <c:pt idx="747" formatCode="0.00000">
                  <c:v>4.9881200029631145E-3</c:v>
                </c:pt>
                <c:pt idx="748" formatCode="0.00000">
                  <c:v>-6.605199960176833E-4</c:v>
                </c:pt>
                <c:pt idx="750" formatCode="0.00000">
                  <c:v>5.8763999550137669E-4</c:v>
                </c:pt>
                <c:pt idx="751" formatCode="0.00000">
                  <c:v>-2.0400038920342922E-6</c:v>
                </c:pt>
                <c:pt idx="752" formatCode="0.00000">
                  <c:v>9.9795999267371371E-4</c:v>
                </c:pt>
                <c:pt idx="755" formatCode="0.00000">
                  <c:v>-5.7452000328339636E-4</c:v>
                </c:pt>
                <c:pt idx="757" formatCode="0.00000">
                  <c:v>5.7547199976397678E-3</c:v>
                </c:pt>
                <c:pt idx="758" formatCode="0.00000">
                  <c:v>-5.7366799956071191E-3</c:v>
                </c:pt>
                <c:pt idx="759" formatCode="0.00000">
                  <c:v>-5.326359998434782E-3</c:v>
                </c:pt>
                <c:pt idx="760" formatCode="0.00000">
                  <c:v>6.7364000278757885E-4</c:v>
                </c:pt>
                <c:pt idx="761" formatCode="0.00000">
                  <c:v>-5.6960000074468553E-4</c:v>
                </c:pt>
                <c:pt idx="763" formatCode="0.00000">
                  <c:v>5.1639999583130702E-4</c:v>
                </c:pt>
                <c:pt idx="764" formatCode="0.00000">
                  <c:v>1.5163999996730126E-3</c:v>
                </c:pt>
                <c:pt idx="765" formatCode="0.00000">
                  <c:v>2.5163999962387607E-3</c:v>
                </c:pt>
                <c:pt idx="766" formatCode="0.00000">
                  <c:v>-9.7500000265426934E-4</c:v>
                </c:pt>
                <c:pt idx="767" formatCode="0.00000">
                  <c:v>2.5000001187436283E-5</c:v>
                </c:pt>
                <c:pt idx="768" formatCode="0.00000">
                  <c:v>-4.1056080000998918E-2</c:v>
                </c:pt>
                <c:pt idx="769" formatCode="0.00000">
                  <c:v>-1.0560800001258031E-3</c:v>
                </c:pt>
                <c:pt idx="770" formatCode="0.00000">
                  <c:v>1.9439199968473986E-3</c:v>
                </c:pt>
                <c:pt idx="771" formatCode="0.00000">
                  <c:v>-2.6457600033609197E-3</c:v>
                </c:pt>
                <c:pt idx="772" formatCode="0.00000">
                  <c:v>-3.6726840000483207E-2</c:v>
                </c:pt>
                <c:pt idx="773" formatCode="0.00000">
                  <c:v>3.7817599950358272E-3</c:v>
                </c:pt>
                <c:pt idx="775" formatCode="0.00000">
                  <c:v>-7.9700799979036674E-3</c:v>
                </c:pt>
                <c:pt idx="777" formatCode="0.00000">
                  <c:v>-1.0020000045187771E-3</c:v>
                </c:pt>
                <c:pt idx="781" formatCode="0.00000">
                  <c:v>-1.1245240006246604E-2</c:v>
                </c:pt>
                <c:pt idx="782" formatCode="0.00000">
                  <c:v>-3.2452400046167895E-3</c:v>
                </c:pt>
                <c:pt idx="783" formatCode="0.00000">
                  <c:v>1.1822799933725037E-3</c:v>
                </c:pt>
                <c:pt idx="785" formatCode="0.00000">
                  <c:v>-4.979879995516967E-3</c:v>
                </c:pt>
                <c:pt idx="786" formatCode="0.00000">
                  <c:v>1.0201200057053939E-3</c:v>
                </c:pt>
                <c:pt idx="787" formatCode="0.00000">
                  <c:v>-4.731720000563655E-3</c:v>
                </c:pt>
                <c:pt idx="788" formatCode="0.00000">
                  <c:v>-7.317199997487478E-4</c:v>
                </c:pt>
                <c:pt idx="790" formatCode="0.00000">
                  <c:v>-3.3852800042950548E-3</c:v>
                </c:pt>
                <c:pt idx="792" formatCode="0.00000">
                  <c:v>-9.0560399985406548E-3</c:v>
                </c:pt>
                <c:pt idx="793" formatCode="0.00000">
                  <c:v>-5.6040000345092267E-5</c:v>
                </c:pt>
                <c:pt idx="794" formatCode="0.00000">
                  <c:v>-2.6457200001459569E-3</c:v>
                </c:pt>
                <c:pt idx="795" formatCode="0.00000">
                  <c:v>-1.6457200035802089E-3</c:v>
                </c:pt>
                <c:pt idx="796" formatCode="0.00000">
                  <c:v>3.7148000410525128E-4</c:v>
                </c:pt>
                <c:pt idx="797" formatCode="0.00000">
                  <c:v>-6.2181999965105206E-3</c:v>
                </c:pt>
                <c:pt idx="798" formatCode="0.00000">
                  <c:v>-2.1820000256411731E-4</c:v>
                </c:pt>
                <c:pt idx="800" formatCode="0.00000">
                  <c:v>-6.3803599987295456E-3</c:v>
                </c:pt>
                <c:pt idx="802" formatCode="0.00000">
                  <c:v>-3.0511199947795831E-3</c:v>
                </c:pt>
                <c:pt idx="803" formatCode="0.00000">
                  <c:v>-7.5425200047902763E-3</c:v>
                </c:pt>
                <c:pt idx="804" formatCode="0.00000">
                  <c:v>-6.132199996500276E-3</c:v>
                </c:pt>
                <c:pt idx="805" formatCode="0.00000">
                  <c:v>-8.2943599991267547E-3</c:v>
                </c:pt>
                <c:pt idx="806" formatCode="0.00000">
                  <c:v>-7.3754400000325404E-3</c:v>
                </c:pt>
                <c:pt idx="807" formatCode="0.00000">
                  <c:v>-4.4565200005308725E-3</c:v>
                </c:pt>
                <c:pt idx="808" formatCode="0.00000">
                  <c:v>-5.4000000018277206E-3</c:v>
                </c:pt>
                <c:pt idx="809" formatCode="0.00000">
                  <c:v>-2.9847600017092191E-3</c:v>
                </c:pt>
                <c:pt idx="810" formatCode="0.00000">
                  <c:v>-3.4761600036290474E-3</c:v>
                </c:pt>
                <c:pt idx="812" formatCode="0.00000">
                  <c:v>-5.3090799992787652E-3</c:v>
                </c:pt>
                <c:pt idx="816" formatCode="0.00000">
                  <c:v>-6.5695199955371208E-3</c:v>
                </c:pt>
                <c:pt idx="818" formatCode="0.00000">
                  <c:v>-1.0609200035105459E-3</c:v>
                </c:pt>
                <c:pt idx="820" formatCode="0.00000">
                  <c:v>-1.222307999705663E-2</c:v>
                </c:pt>
                <c:pt idx="821" formatCode="0.00000">
                  <c:v>-7.2230799996759742E-3</c:v>
                </c:pt>
                <c:pt idx="822" formatCode="0.00000">
                  <c:v>-5.2230799992685206E-3</c:v>
                </c:pt>
                <c:pt idx="823" formatCode="0.00000">
                  <c:v>-7.8127599990693852E-3</c:v>
                </c:pt>
                <c:pt idx="824" formatCode="0.00000">
                  <c:v>-2.81276000168873E-3</c:v>
                </c:pt>
                <c:pt idx="826" formatCode="0.00000">
                  <c:v>-7.466319999366533E-3</c:v>
                </c:pt>
                <c:pt idx="827" formatCode="0.00000">
                  <c:v>-4.5473999998648651E-3</c:v>
                </c:pt>
                <c:pt idx="828" formatCode="0.00000">
                  <c:v>-3.7906400029896758E-3</c:v>
                </c:pt>
                <c:pt idx="829" formatCode="0.00000">
                  <c:v>-4.9528000017744489E-3</c:v>
                </c:pt>
                <c:pt idx="831" formatCode="0.00000">
                  <c:v>-5.6235599986393936E-3</c:v>
                </c:pt>
                <c:pt idx="833" formatCode="0.00000">
                  <c:v>-4.7046399995451793E-3</c:v>
                </c:pt>
                <c:pt idx="834" formatCode="0.00000">
                  <c:v>-5.9478799958014861E-3</c:v>
                </c:pt>
                <c:pt idx="835" formatCode="0.00000">
                  <c:v>-5.537559998629149E-3</c:v>
                </c:pt>
                <c:pt idx="836" formatCode="0.00000">
                  <c:v>-4.6186399995349348E-3</c:v>
                </c:pt>
                <c:pt idx="837" formatCode="0.00000">
                  <c:v>-2.3950400063768029E-3</c:v>
                </c:pt>
                <c:pt idx="838" formatCode="0.00000">
                  <c:v>-7.8864400056772865E-3</c:v>
                </c:pt>
                <c:pt idx="841" formatCode="0.00000">
                  <c:v>-3.5473600000841543E-3</c:v>
                </c:pt>
                <c:pt idx="847" formatCode="0.00000">
                  <c:v>-6.2820000021019951E-3</c:v>
                </c:pt>
                <c:pt idx="848" formatCode="0.00000">
                  <c:v>-2.2820000012870878E-3</c:v>
                </c:pt>
                <c:pt idx="849" formatCode="0.00000">
                  <c:v>-2.6063200057251379E-3</c:v>
                </c:pt>
                <c:pt idx="850" formatCode="0.00000">
                  <c:v>-5.1959999982500449E-3</c:v>
                </c:pt>
                <c:pt idx="851" formatCode="0.00000">
                  <c:v>-3.7856799972360022E-3</c:v>
                </c:pt>
                <c:pt idx="853" formatCode="0.00000">
                  <c:v>-7.3581600008765236E-3</c:v>
                </c:pt>
                <c:pt idx="854" formatCode="0.00000">
                  <c:v>-2.9478400028892793E-3</c:v>
                </c:pt>
                <c:pt idx="856" formatCode="0.00000">
                  <c:v>-7.0289200011757202E-3</c:v>
                </c:pt>
                <c:pt idx="857" formatCode="0.00000">
                  <c:v>-6.0289200046099722E-3</c:v>
                </c:pt>
                <c:pt idx="858" formatCode="0.00000">
                  <c:v>2.9710799935855903E-3</c:v>
                </c:pt>
                <c:pt idx="859" formatCode="0.00000">
                  <c:v>-1.1099999974248931E-3</c:v>
                </c:pt>
                <c:pt idx="860" formatCode="0.00000">
                  <c:v>-3.1910799953038804E-3</c:v>
                </c:pt>
                <c:pt idx="861" formatCode="0.00000">
                  <c:v>-6.3532400017720647E-3</c:v>
                </c:pt>
                <c:pt idx="864" formatCode="0.00000">
                  <c:v>-7.8765599973849021E-3</c:v>
                </c:pt>
                <c:pt idx="865" formatCode="0.00000">
                  <c:v>-5.9576400017249398E-3</c:v>
                </c:pt>
                <c:pt idx="866" formatCode="0.00000">
                  <c:v>-6.1025999966659583E-3</c:v>
                </c:pt>
                <c:pt idx="868" formatCode="0.00000">
                  <c:v>-3.9527199987787753E-3</c:v>
                </c:pt>
                <c:pt idx="870" formatCode="0.00000">
                  <c:v>-4.4441200006986037E-3</c:v>
                </c:pt>
                <c:pt idx="873" formatCode="0.00000">
                  <c:v>-5.1959600023110397E-3</c:v>
                </c:pt>
                <c:pt idx="874" formatCode="0.00000">
                  <c:v>-8.6873600012040697E-3</c:v>
                </c:pt>
                <c:pt idx="876" formatCode="0.00000">
                  <c:v>-6.873599995742552E-4</c:v>
                </c:pt>
                <c:pt idx="879" formatCode="0.00000">
                  <c:v>-1.0178759999689646E-2</c:v>
                </c:pt>
                <c:pt idx="881" formatCode="0.00000">
                  <c:v>-1.0439199999382254E-2</c:v>
                </c:pt>
                <c:pt idx="882" formatCode="0.00000">
                  <c:v>-7.4391999951330945E-3</c:v>
                </c:pt>
                <c:pt idx="885" formatCode="0.00000">
                  <c:v>-4.434279995621182E-3</c:v>
                </c:pt>
                <c:pt idx="886" formatCode="0.00000">
                  <c:v>-6.0878399963257834E-3</c:v>
                </c:pt>
                <c:pt idx="889" formatCode="0.00000">
                  <c:v>-7.5300799944670871E-3</c:v>
                </c:pt>
                <c:pt idx="892" formatCode="0.00000">
                  <c:v>-6.8716000023414381E-3</c:v>
                </c:pt>
                <c:pt idx="905" formatCode="0.00000">
                  <c:v>-1.0606240000925027E-2</c:v>
                </c:pt>
                <c:pt idx="908" formatCode="0.00000">
                  <c:v>-1.7849479998403694E-2</c:v>
                </c:pt>
                <c:pt idx="909" formatCode="0.00000">
                  <c:v>-1.5849479997996241E-2</c:v>
                </c:pt>
                <c:pt idx="912" formatCode="0.00000">
                  <c:v>-7.9305600011139177E-3</c:v>
                </c:pt>
                <c:pt idx="914" formatCode="0.00000">
                  <c:v>-1.3011640003242064E-2</c:v>
                </c:pt>
                <c:pt idx="916" formatCode="0.00000">
                  <c:v>-7.1738000042387284E-3</c:v>
                </c:pt>
                <c:pt idx="917" formatCode="0.00000">
                  <c:v>-6.1738000003970228E-3</c:v>
                </c:pt>
                <c:pt idx="918" formatCode="0.00000">
                  <c:v>-2.4417039996478707E-2</c:v>
                </c:pt>
                <c:pt idx="919" formatCode="0.00000">
                  <c:v>-5.417039996245876E-3</c:v>
                </c:pt>
                <c:pt idx="920" formatCode="0.00000">
                  <c:v>-1.4168880006764084E-2</c:v>
                </c:pt>
                <c:pt idx="921" formatCode="0.00000">
                  <c:v>-2.7331040000717621E-2</c:v>
                </c:pt>
                <c:pt idx="926" formatCode="0.00000">
                  <c:v>-1.183224000124028E-2</c:v>
                </c:pt>
                <c:pt idx="930" formatCode="0.00000">
                  <c:v>-1.2318720000621397E-2</c:v>
                </c:pt>
                <c:pt idx="931" formatCode="0.00000">
                  <c:v>-1.3493160004145466E-2</c:v>
                </c:pt>
                <c:pt idx="932" formatCode="0.00000">
                  <c:v>-1.8817479998688214E-2</c:v>
                </c:pt>
                <c:pt idx="933" formatCode="0.00000">
                  <c:v>-1.0817479997058399E-2</c:v>
                </c:pt>
                <c:pt idx="934" formatCode="0.00000">
                  <c:v>-8.817480003926903E-3</c:v>
                </c:pt>
                <c:pt idx="935" formatCode="0.00000">
                  <c:v>-5.8985600044252351E-3</c:v>
                </c:pt>
                <c:pt idx="936" formatCode="0.00000">
                  <c:v>-3.8985600040177815E-3</c:v>
                </c:pt>
                <c:pt idx="937" formatCode="0.00000">
                  <c:v>-1.1507880000863224E-2</c:v>
                </c:pt>
                <c:pt idx="939" formatCode="0.00000">
                  <c:v>-1.2178639997728169E-2</c:v>
                </c:pt>
                <c:pt idx="949" formatCode="0.00000">
                  <c:v>-9.3997599979047664E-3</c:v>
                </c:pt>
                <c:pt idx="958" formatCode="0.00000">
                  <c:v>-4.9894399999175221E-3</c:v>
                </c:pt>
                <c:pt idx="970" formatCode="0.00000">
                  <c:v>-8.8223599959746934E-3</c:v>
                </c:pt>
                <c:pt idx="971" formatCode="0.00000">
                  <c:v>-9.9845200020354241E-3</c:v>
                </c:pt>
                <c:pt idx="972" formatCode="0.00000">
                  <c:v>-1.0247400001389906E-2</c:v>
                </c:pt>
                <c:pt idx="973" formatCode="0.00000">
                  <c:v>-5.751080003392417E-3</c:v>
                </c:pt>
                <c:pt idx="979" formatCode="0.00000">
                  <c:v>-1.3232639998022933E-2</c:v>
                </c:pt>
                <c:pt idx="980" formatCode="0.00000">
                  <c:v>-7.7240399987204E-3</c:v>
                </c:pt>
                <c:pt idx="981" formatCode="0.00000">
                  <c:v>-1.5215439998428337E-2</c:v>
                </c:pt>
                <c:pt idx="982" formatCode="0.00000">
                  <c:v>-8.3948000028613023E-3</c:v>
                </c:pt>
                <c:pt idx="986" formatCode="0.00000">
                  <c:v>-1.1714199994457886E-2</c:v>
                </c:pt>
                <c:pt idx="987" formatCode="0.00000">
                  <c:v>-9.7952799987979233E-3</c:v>
                </c:pt>
                <c:pt idx="988" formatCode="0.00000">
                  <c:v>-1.189108000107808E-2</c:v>
                </c:pt>
                <c:pt idx="991" formatCode="0.00000">
                  <c:v>-6.6429200014681555E-3</c:v>
                </c:pt>
                <c:pt idx="994" formatCode="0.00000">
                  <c:v>-1.137756000389345E-2</c:v>
                </c:pt>
                <c:pt idx="997" formatCode="0.00000">
                  <c:v>-8.8812400063034147E-3</c:v>
                </c:pt>
                <c:pt idx="998" formatCode="0.00000">
                  <c:v>-7.9623199999332428E-3</c:v>
                </c:pt>
                <c:pt idx="1001" formatCode="0.00000">
                  <c:v>-1.2119560000428464E-2</c:v>
                </c:pt>
                <c:pt idx="1002" formatCode="0.00000">
                  <c:v>-6.8910400004824623E-3</c:v>
                </c:pt>
                <c:pt idx="1003" formatCode="0.00000">
                  <c:v>-1.3561799998569768E-2</c:v>
                </c:pt>
                <c:pt idx="1005" formatCode="0.00000">
                  <c:v>-1.2967200003913604E-2</c:v>
                </c:pt>
                <c:pt idx="1006" formatCode="0.00000">
                  <c:v>-1.096720000350615E-2</c:v>
                </c:pt>
                <c:pt idx="1008" formatCode="0.00000">
                  <c:v>-8.2104399989475496E-3</c:v>
                </c:pt>
                <c:pt idx="1009" formatCode="0.00000">
                  <c:v>-6.210439998540096E-3</c:v>
                </c:pt>
                <c:pt idx="1016" formatCode="0.00000">
                  <c:v>-4.3726000003516674E-3</c:v>
                </c:pt>
                <c:pt idx="1025" formatCode="0.00000">
                  <c:v>-6.5298400004394352E-3</c:v>
                </c:pt>
                <c:pt idx="1026" formatCode="0.00000">
                  <c:v>-7.2202400042442605E-3</c:v>
                </c:pt>
                <c:pt idx="1027" formatCode="0.00000">
                  <c:v>-6.1342400003923103E-3</c:v>
                </c:pt>
                <c:pt idx="1028" formatCode="0.00000">
                  <c:v>-1.2539639996248297E-2</c:v>
                </c:pt>
                <c:pt idx="1030" formatCode="0.00000">
                  <c:v>-1.2274280001292937E-2</c:v>
                </c:pt>
                <c:pt idx="1031" formatCode="0.00000">
                  <c:v>-1.0863960000278894E-2</c:v>
                </c:pt>
                <c:pt idx="1036" formatCode="0.00000">
                  <c:v>-5.1882799962186255E-3</c:v>
                </c:pt>
                <c:pt idx="1037" formatCode="0.00000">
                  <c:v>-1.2350440003501717E-2</c:v>
                </c:pt>
                <c:pt idx="1038" formatCode="0.00000">
                  <c:v>-1.194012000632938E-2</c:v>
                </c:pt>
                <c:pt idx="1040" formatCode="0.00000">
                  <c:v>-1.5345519997936208E-2</c:v>
                </c:pt>
                <c:pt idx="1041" formatCode="0.00000">
                  <c:v>-1.4935200000763871E-2</c:v>
                </c:pt>
                <c:pt idx="1042" formatCode="0.00000">
                  <c:v>-2.0625599994673394E-2</c:v>
                </c:pt>
                <c:pt idx="1044" formatCode="0.00000">
                  <c:v>-1.3701759999094065E-2</c:v>
                </c:pt>
                <c:pt idx="1046" formatCode="0.00000">
                  <c:v>-1.2436400000296999E-2</c:v>
                </c:pt>
                <c:pt idx="1050" formatCode="0.00000">
                  <c:v>-1.4107160001003649E-2</c:v>
                </c:pt>
                <c:pt idx="1053" formatCode="0.00000">
                  <c:v>-9.350399996037595E-3</c:v>
                </c:pt>
                <c:pt idx="1060" formatCode="0.00000">
                  <c:v>-1.4003960000991356E-2</c:v>
                </c:pt>
                <c:pt idx="1063" formatCode="0.00000">
                  <c:v>-2.558872000372503E-2</c:v>
                </c:pt>
                <c:pt idx="1064" formatCode="0.00000">
                  <c:v>-1.3750880003499333E-2</c:v>
                </c:pt>
                <c:pt idx="1065" formatCode="0.00000">
                  <c:v>-1.7770520003978163E-2</c:v>
                </c:pt>
                <c:pt idx="1068" formatCode="0.00000">
                  <c:v>-1.1841760002425872E-2</c:v>
                </c:pt>
                <c:pt idx="1069" formatCode="0.00000">
                  <c:v>-1.0922840003331657E-2</c:v>
                </c:pt>
                <c:pt idx="1071" formatCode="0.00000">
                  <c:v>-1.5836840000702068E-2</c:v>
                </c:pt>
                <c:pt idx="1072" formatCode="0.00000">
                  <c:v>-1.29179200012004E-2</c:v>
                </c:pt>
                <c:pt idx="1075" formatCode="0.00000">
                  <c:v>-1.5765559997817036E-2</c:v>
                </c:pt>
                <c:pt idx="1078" formatCode="0.00000">
                  <c:v>-1.816604000487132E-2</c:v>
                </c:pt>
                <c:pt idx="1079" formatCode="0.00000">
                  <c:v>-1.4166040004056413E-2</c:v>
                </c:pt>
                <c:pt idx="1080" formatCode="0.00000">
                  <c:v>-1.4247120001527946E-2</c:v>
                </c:pt>
                <c:pt idx="1088" formatCode="0.00000">
                  <c:v>-1.356651999958558E-2</c:v>
                </c:pt>
                <c:pt idx="1089" formatCode="0.00000">
                  <c:v>-2.2170919997734018E-2</c:v>
                </c:pt>
                <c:pt idx="1095" formatCode="0.00000">
                  <c:v>-2.0247079999535345E-2</c:v>
                </c:pt>
                <c:pt idx="1098" formatCode="0.00000">
                  <c:v>-2.2062800002458971E-2</c:v>
                </c:pt>
                <c:pt idx="1099" formatCode="0.00000">
                  <c:v>-1.4062800000829156E-2</c:v>
                </c:pt>
                <c:pt idx="1102" formatCode="0.00000">
                  <c:v>-9.3060399958631024E-3</c:v>
                </c:pt>
                <c:pt idx="1105" formatCode="0.00000">
                  <c:v>-1.7301120002230164E-2</c:v>
                </c:pt>
                <c:pt idx="1106" formatCode="0.00000">
                  <c:v>-2.5134039999102242E-2</c:v>
                </c:pt>
                <c:pt idx="1107" formatCode="0.00000">
                  <c:v>-1.449519999732729E-2</c:v>
                </c:pt>
                <c:pt idx="1110" formatCode="0.00000">
                  <c:v>-2.2900599993590731E-2</c:v>
                </c:pt>
                <c:pt idx="1114" formatCode="0.00000">
                  <c:v>-1.7062760001863353E-2</c:v>
                </c:pt>
                <c:pt idx="1115" formatCode="0.00000">
                  <c:v>-1.1062760000640992E-2</c:v>
                </c:pt>
                <c:pt idx="1126" formatCode="0.00000">
                  <c:v>-1.3387080005486496E-2</c:v>
                </c:pt>
                <c:pt idx="1131" formatCode="0.00000">
                  <c:v>-2.2630319996096659E-2</c:v>
                </c:pt>
                <c:pt idx="1132" formatCode="0.00000">
                  <c:v>-1.4630319994466845E-2</c:v>
                </c:pt>
                <c:pt idx="1133" formatCode="0.00000">
                  <c:v>-2.4792479998723138E-2</c:v>
                </c:pt>
                <c:pt idx="1134" formatCode="0.00000">
                  <c:v>-1.8792479997500777E-2</c:v>
                </c:pt>
                <c:pt idx="1140" formatCode="0.00000">
                  <c:v>-2.3640120001800824E-2</c:v>
                </c:pt>
                <c:pt idx="1142" formatCode="0.00000">
                  <c:v>-1.8473039999662433E-2</c:v>
                </c:pt>
                <c:pt idx="1156" formatCode="0.00000">
                  <c:v>-1.704059999610763E-2</c:v>
                </c:pt>
                <c:pt idx="1161" formatCode="0.00000">
                  <c:v>-1.5792439997312613E-2</c:v>
                </c:pt>
                <c:pt idx="1162" formatCode="0.00000">
                  <c:v>-1.3792439996905159E-2</c:v>
                </c:pt>
                <c:pt idx="1167" formatCode="0.00000">
                  <c:v>-2.4116760003380477E-2</c:v>
                </c:pt>
                <c:pt idx="1168" formatCode="0.00000">
                  <c:v>-1.7197840003063902E-2</c:v>
                </c:pt>
                <c:pt idx="1170" formatCode="0.00000">
                  <c:v>-1.8111839999619406E-2</c:v>
                </c:pt>
                <c:pt idx="1171" formatCode="0.00000">
                  <c:v>-1.8888240003434476E-2</c:v>
                </c:pt>
                <c:pt idx="1175" formatCode="0.00000">
                  <c:v>-2.2450880001997575E-2</c:v>
                </c:pt>
                <c:pt idx="1189" formatCode="0.00000">
                  <c:v>-2.0436120001249947E-2</c:v>
                </c:pt>
                <c:pt idx="1190" formatCode="0.00000">
                  <c:v>-1.7622840001422446E-2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6-4540-B694-63C6B08088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Active!$O$21:$O$1985</c:f>
              <c:numCache>
                <c:formatCode>0.00000</c:formatCode>
                <c:ptCount val="1965"/>
                <c:pt idx="312">
                  <c:v>7.9579999874113128E-4</c:v>
                </c:pt>
                <c:pt idx="313">
                  <c:v>1.8277600029250607E-3</c:v>
                </c:pt>
                <c:pt idx="323">
                  <c:v>4.837600004975684E-3</c:v>
                </c:pt>
                <c:pt idx="329">
                  <c:v>-2.1815959997184109E-2</c:v>
                </c:pt>
                <c:pt idx="341">
                  <c:v>4.1128000011667609E-3</c:v>
                </c:pt>
                <c:pt idx="344">
                  <c:v>-1.8380399997113273E-3</c:v>
                </c:pt>
                <c:pt idx="356">
                  <c:v>-9.1402399993967265E-3</c:v>
                </c:pt>
                <c:pt idx="357">
                  <c:v>-9.1402399993967265E-3</c:v>
                </c:pt>
                <c:pt idx="358">
                  <c:v>-8.1402400028309785E-3</c:v>
                </c:pt>
                <c:pt idx="359">
                  <c:v>-6.1402400024235249E-3</c:v>
                </c:pt>
                <c:pt idx="369">
                  <c:v>-2.1640000340994447E-4</c:v>
                </c:pt>
                <c:pt idx="371">
                  <c:v>8.7025199973140843E-3</c:v>
                </c:pt>
                <c:pt idx="373">
                  <c:v>1.1300400001346134E-3</c:v>
                </c:pt>
                <c:pt idx="375">
                  <c:v>3.0317599957925268E-3</c:v>
                </c:pt>
                <c:pt idx="377">
                  <c:v>-4.9319998652208596E-5</c:v>
                </c:pt>
                <c:pt idx="382">
                  <c:v>1.2013200030196458E-3</c:v>
                </c:pt>
                <c:pt idx="383">
                  <c:v>-8.7975999485934153E-4</c:v>
                </c:pt>
                <c:pt idx="384">
                  <c:v>-3.7116000021342188E-4</c:v>
                </c:pt>
                <c:pt idx="385">
                  <c:v>-1.9608399961725809E-3</c:v>
                </c:pt>
                <c:pt idx="386">
                  <c:v>1.0391600008006208E-3</c:v>
                </c:pt>
                <c:pt idx="393">
                  <c:v>4.1251600050600246E-3</c:v>
                </c:pt>
                <c:pt idx="394">
                  <c:v>5.1251600016257726E-3</c:v>
                </c:pt>
                <c:pt idx="395">
                  <c:v>-1.4645199989899993E-3</c:v>
                </c:pt>
                <c:pt idx="396">
                  <c:v>-4.6452000242425129E-4</c:v>
                </c:pt>
                <c:pt idx="397">
                  <c:v>1.5354799979832023E-3</c:v>
                </c:pt>
                <c:pt idx="398">
                  <c:v>1.5354799979832023E-3</c:v>
                </c:pt>
                <c:pt idx="399">
                  <c:v>3.535479998390656E-3</c:v>
                </c:pt>
                <c:pt idx="400">
                  <c:v>8.5354800030472688E-3</c:v>
                </c:pt>
                <c:pt idx="403">
                  <c:v>2.1300799926393665E-3</c:v>
                </c:pt>
                <c:pt idx="409">
                  <c:v>2.1607999951811507E-4</c:v>
                </c:pt>
                <c:pt idx="414">
                  <c:v>-5.9224000142421573E-4</c:v>
                </c:pt>
                <c:pt idx="415">
                  <c:v>4.0776000241748989E-4</c:v>
                </c:pt>
                <c:pt idx="417">
                  <c:v>3.2667999766999856E-4</c:v>
                </c:pt>
                <c:pt idx="419">
                  <c:v>6.5592000464675948E-4</c:v>
                </c:pt>
                <c:pt idx="420">
                  <c:v>2.6559200050542131E-3</c:v>
                </c:pt>
                <c:pt idx="421">
                  <c:v>2.0834399983868934E-3</c:v>
                </c:pt>
                <c:pt idx="422">
                  <c:v>1.0023600043496117E-3</c:v>
                </c:pt>
                <c:pt idx="423">
                  <c:v>3.8229999991017394E-3</c:v>
                </c:pt>
                <c:pt idx="424">
                  <c:v>2.331600000616163E-3</c:v>
                </c:pt>
                <c:pt idx="425">
                  <c:v>8.4020000213058665E-4</c:v>
                </c:pt>
                <c:pt idx="427">
                  <c:v>-4.3496000580489635E-4</c:v>
                </c:pt>
                <c:pt idx="429">
                  <c:v>2.0613599990610965E-3</c:v>
                </c:pt>
                <c:pt idx="432">
                  <c:v>-2.6295999850844964E-4</c:v>
                </c:pt>
                <c:pt idx="435">
                  <c:v>-1.9976000039605424E-3</c:v>
                </c:pt>
                <c:pt idx="436">
                  <c:v>1.0024000002886169E-3</c:v>
                </c:pt>
                <c:pt idx="437">
                  <c:v>6.5109999995911494E-3</c:v>
                </c:pt>
                <c:pt idx="438">
                  <c:v>3.3144400003948249E-3</c:v>
                </c:pt>
                <c:pt idx="439">
                  <c:v>5.3144400008022785E-3</c:v>
                </c:pt>
                <c:pt idx="440">
                  <c:v>5.9213200001977384E-3</c:v>
                </c:pt>
                <c:pt idx="441">
                  <c:v>3.088400000706315E-3</c:v>
                </c:pt>
                <c:pt idx="442">
                  <c:v>-5.8428000047570094E-3</c:v>
                </c:pt>
                <c:pt idx="443">
                  <c:v>-2.8428000005078502E-3</c:v>
                </c:pt>
                <c:pt idx="444">
                  <c:v>-8.4280000010039657E-4</c:v>
                </c:pt>
                <c:pt idx="445">
                  <c:v>4.1571999972802587E-3</c:v>
                </c:pt>
                <c:pt idx="450">
                  <c:v>1.8132400000467896E-3</c:v>
                </c:pt>
                <c:pt idx="452">
                  <c:v>-4.1007600011653267E-3</c:v>
                </c:pt>
                <c:pt idx="454">
                  <c:v>2.3095600045053288E-3</c:v>
                </c:pt>
                <c:pt idx="455">
                  <c:v>3.267599968239665E-4</c:v>
                </c:pt>
                <c:pt idx="456">
                  <c:v>-9.1646400032914244E-3</c:v>
                </c:pt>
                <c:pt idx="458">
                  <c:v>-3.8525999989360571E-3</c:v>
                </c:pt>
                <c:pt idx="459">
                  <c:v>2.1645999950123951E-3</c:v>
                </c:pt>
                <c:pt idx="460">
                  <c:v>6.6319997131358832E-5</c:v>
                </c:pt>
                <c:pt idx="461">
                  <c:v>4.7663999430369586E-4</c:v>
                </c:pt>
                <c:pt idx="462">
                  <c:v>4.4766399951186031E-3</c:v>
                </c:pt>
                <c:pt idx="463">
                  <c:v>-9.1647999943234026E-4</c:v>
                </c:pt>
                <c:pt idx="464">
                  <c:v>2.5921199994627386E-3</c:v>
                </c:pt>
                <c:pt idx="468">
                  <c:v>-4.2016000224975869E-4</c:v>
                </c:pt>
                <c:pt idx="472">
                  <c:v>-3.9803999970899895E-4</c:v>
                </c:pt>
                <c:pt idx="473">
                  <c:v>2.1105599953443743E-3</c:v>
                </c:pt>
                <c:pt idx="474">
                  <c:v>6.7518399955588393E-3</c:v>
                </c:pt>
                <c:pt idx="477">
                  <c:v>-2.1921359999396373E-2</c:v>
                </c:pt>
                <c:pt idx="483">
                  <c:v>-2.2407599972211756E-3</c:v>
                </c:pt>
                <c:pt idx="486">
                  <c:v>5.798799975309521E-4</c:v>
                </c:pt>
                <c:pt idx="487">
                  <c:v>5.798799975309521E-4</c:v>
                </c:pt>
                <c:pt idx="488">
                  <c:v>-2.4029199994402006E-3</c:v>
                </c:pt>
                <c:pt idx="489">
                  <c:v>1.5970800013747066E-3</c:v>
                </c:pt>
                <c:pt idx="491">
                  <c:v>5.4988000047160313E-3</c:v>
                </c:pt>
                <c:pt idx="495">
                  <c:v>4.1772000258788466E-4</c:v>
                </c:pt>
                <c:pt idx="499">
                  <c:v>1.6658799941069447E-3</c:v>
                </c:pt>
                <c:pt idx="501">
                  <c:v>1.5037199991638772E-3</c:v>
                </c:pt>
                <c:pt idx="503">
                  <c:v>-9.8768000316340476E-4</c:v>
                </c:pt>
                <c:pt idx="505">
                  <c:v>-1.5773599952808581E-3</c:v>
                </c:pt>
                <c:pt idx="507">
                  <c:v>4.4226399986655451E-3</c:v>
                </c:pt>
                <c:pt idx="509">
                  <c:v>1.3415600042208098E-3</c:v>
                </c:pt>
                <c:pt idx="511">
                  <c:v>3.2604799998807721E-3</c:v>
                </c:pt>
                <c:pt idx="513">
                  <c:v>-3.8206000026548281E-3</c:v>
                </c:pt>
                <c:pt idx="528">
                  <c:v>4.3710799945984036E-3</c:v>
                </c:pt>
                <c:pt idx="530">
                  <c:v>-7.9107999772531912E-4</c:v>
                </c:pt>
                <c:pt idx="532">
                  <c:v>-8.6412000018754043E-3</c:v>
                </c:pt>
                <c:pt idx="533">
                  <c:v>-7.6411999980336986E-3</c:v>
                </c:pt>
                <c:pt idx="534">
                  <c:v>7.6912000076845288E-4</c:v>
                </c:pt>
                <c:pt idx="537">
                  <c:v>7.8632000077050179E-4</c:v>
                </c:pt>
                <c:pt idx="541">
                  <c:v>-1.4741199993295595E-3</c:v>
                </c:pt>
                <c:pt idx="572">
                  <c:v>-6.0183999448781833E-4</c:v>
                </c:pt>
                <c:pt idx="581">
                  <c:v>-2.9960000392748043E-4</c:v>
                </c:pt>
                <c:pt idx="588">
                  <c:v>1.295000001846347E-3</c:v>
                </c:pt>
                <c:pt idx="591">
                  <c:v>-2.7860800037160516E-3</c:v>
                </c:pt>
                <c:pt idx="598">
                  <c:v>-9.48240005527623E-4</c:v>
                </c:pt>
                <c:pt idx="599">
                  <c:v>3.5603599972091615E-3</c:v>
                </c:pt>
                <c:pt idx="605">
                  <c:v>-9.2611999571090564E-4</c:v>
                </c:pt>
                <c:pt idx="610">
                  <c:v>1.1230399977648631E-3</c:v>
                </c:pt>
                <c:pt idx="611">
                  <c:v>-2.4494399985997006E-3</c:v>
                </c:pt>
                <c:pt idx="612">
                  <c:v>-3.9120001019909978E-5</c:v>
                </c:pt>
                <c:pt idx="614">
                  <c:v>3.3884000004036352E-3</c:v>
                </c:pt>
                <c:pt idx="620">
                  <c:v>2.0468799993977882E-3</c:v>
                </c:pt>
                <c:pt idx="622">
                  <c:v>2.8847200010204688E-3</c:v>
                </c:pt>
                <c:pt idx="624">
                  <c:v>-3.6066800021217205E-3</c:v>
                </c:pt>
                <c:pt idx="627">
                  <c:v>3.1224000122165307E-4</c:v>
                </c:pt>
                <c:pt idx="628">
                  <c:v>1.3122399977874011E-3</c:v>
                </c:pt>
                <c:pt idx="631">
                  <c:v>-8.4992000483907759E-4</c:v>
                </c:pt>
                <c:pt idx="634">
                  <c:v>-1.439599996956531E-3</c:v>
                </c:pt>
                <c:pt idx="670">
                  <c:v>-3.7810799985891208E-3</c:v>
                </c:pt>
                <c:pt idx="676">
                  <c:v>1.4842799937468953E-3</c:v>
                </c:pt>
                <c:pt idx="677">
                  <c:v>1.3860000035492703E-3</c:v>
                </c:pt>
                <c:pt idx="680">
                  <c:v>1.8135200007236563E-3</c:v>
                </c:pt>
                <c:pt idx="683">
                  <c:v>2.2383999748853967E-4</c:v>
                </c:pt>
                <c:pt idx="684">
                  <c:v>2.2238399978959933E-3</c:v>
                </c:pt>
                <c:pt idx="698">
                  <c:v>1.651400001719594E-3</c:v>
                </c:pt>
                <c:pt idx="717">
                  <c:v>4.082000014022924E-4</c:v>
                </c:pt>
                <c:pt idx="718">
                  <c:v>1.408200005243998E-3</c:v>
                </c:pt>
                <c:pt idx="719">
                  <c:v>5.4081999987829477E-3</c:v>
                </c:pt>
                <c:pt idx="720">
                  <c:v>5.4081999987829477E-3</c:v>
                </c:pt>
                <c:pt idx="725">
                  <c:v>-5.32643999758875E-3</c:v>
                </c:pt>
                <c:pt idx="726">
                  <c:v>6.735600036336109E-4</c:v>
                </c:pt>
                <c:pt idx="736">
                  <c:v>4.4115999480709434E-4</c:v>
                </c:pt>
                <c:pt idx="737">
                  <c:v>1.2411599964252673E-3</c:v>
                </c:pt>
                <c:pt idx="739">
                  <c:v>-7.2453200045856647E-3</c:v>
                </c:pt>
                <c:pt idx="742">
                  <c:v>-2.4885599996196106E-3</c:v>
                </c:pt>
                <c:pt idx="743">
                  <c:v>5.1144000462954864E-4</c:v>
                </c:pt>
                <c:pt idx="749">
                  <c:v>-1.9209599995519966E-3</c:v>
                </c:pt>
                <c:pt idx="754">
                  <c:v>-8.4934400001657195E-3</c:v>
                </c:pt>
                <c:pt idx="789">
                  <c:v>-8.3042000042041764E-3</c:v>
                </c:pt>
                <c:pt idx="814">
                  <c:v>-8.3746800009976141E-3</c:v>
                </c:pt>
                <c:pt idx="815">
                  <c:v>-8.3746800009976141E-3</c:v>
                </c:pt>
                <c:pt idx="862">
                  <c:v>-6.4343199992435984E-3</c:v>
                </c:pt>
                <c:pt idx="863">
                  <c:v>-2.4343199984286912E-3</c:v>
                </c:pt>
                <c:pt idx="875">
                  <c:v>-2.6873599999817088E-3</c:v>
                </c:pt>
                <c:pt idx="877">
                  <c:v>2.3126399973989464E-3</c:v>
                </c:pt>
                <c:pt idx="878">
                  <c:v>6.3126399982138537E-3</c:v>
                </c:pt>
                <c:pt idx="888">
                  <c:v>-9.5300799948745407E-3</c:v>
                </c:pt>
                <c:pt idx="915">
                  <c:v>-5.0927200063597411E-3</c:v>
                </c:pt>
                <c:pt idx="927">
                  <c:v>-4.5029999964754097E-3</c:v>
                </c:pt>
                <c:pt idx="928">
                  <c:v>-3.5029999999096617E-3</c:v>
                </c:pt>
                <c:pt idx="929">
                  <c:v>4.4970000017201528E-3</c:v>
                </c:pt>
                <c:pt idx="947">
                  <c:v>-9.2376000029616989E-3</c:v>
                </c:pt>
                <c:pt idx="948">
                  <c:v>-2.9083600020385347E-3</c:v>
                </c:pt>
                <c:pt idx="950">
                  <c:v>-8.3997599940630607E-3</c:v>
                </c:pt>
                <c:pt idx="951">
                  <c:v>-8.3997599940630607E-3</c:v>
                </c:pt>
                <c:pt idx="952">
                  <c:v>-7.3997599974973127E-3</c:v>
                </c:pt>
                <c:pt idx="953">
                  <c:v>-5.3997599970898591E-3</c:v>
                </c:pt>
                <c:pt idx="954">
                  <c:v>6.0024000413250178E-4</c:v>
                </c:pt>
                <c:pt idx="955">
                  <c:v>2.6002400045399554E-3</c:v>
                </c:pt>
                <c:pt idx="956">
                  <c:v>6.6002400053548627E-3</c:v>
                </c:pt>
                <c:pt idx="961">
                  <c:v>-1.6232680005487055E-2</c:v>
                </c:pt>
                <c:pt idx="962">
                  <c:v>-1.1232680000830442E-2</c:v>
                </c:pt>
                <c:pt idx="963">
                  <c:v>-1.1232680000830442E-2</c:v>
                </c:pt>
                <c:pt idx="964">
                  <c:v>-1.1232680000830442E-2</c:v>
                </c:pt>
                <c:pt idx="965">
                  <c:v>-1.0232680004264694E-2</c:v>
                </c:pt>
                <c:pt idx="966">
                  <c:v>-7.2326800000155345E-3</c:v>
                </c:pt>
                <c:pt idx="967">
                  <c:v>-5.2326799996080808E-3</c:v>
                </c:pt>
                <c:pt idx="968">
                  <c:v>-4.2326800030423328E-3</c:v>
                </c:pt>
                <c:pt idx="969">
                  <c:v>-1.2326800060691312E-3</c:v>
                </c:pt>
                <c:pt idx="984">
                  <c:v>-8.4758800003328361E-3</c:v>
                </c:pt>
                <c:pt idx="989">
                  <c:v>-1.2972159995115362E-2</c:v>
                </c:pt>
                <c:pt idx="995">
                  <c:v>-1.0048320000350941E-2</c:v>
                </c:pt>
                <c:pt idx="1010">
                  <c:v>-6.7829199979314581E-3</c:v>
                </c:pt>
                <c:pt idx="1011">
                  <c:v>-6.7829199979314581E-3</c:v>
                </c:pt>
                <c:pt idx="1012">
                  <c:v>-5.7829199940897524E-3</c:v>
                </c:pt>
                <c:pt idx="1013">
                  <c:v>-4.7829199975240044E-3</c:v>
                </c:pt>
                <c:pt idx="1014">
                  <c:v>1.2170800036983564E-3</c:v>
                </c:pt>
                <c:pt idx="1015">
                  <c:v>3.2170800041058101E-3</c:v>
                </c:pt>
                <c:pt idx="1017">
                  <c:v>-5.4536800016649067E-3</c:v>
                </c:pt>
                <c:pt idx="1018">
                  <c:v>-4.5368000428425148E-4</c:v>
                </c:pt>
                <c:pt idx="1019">
                  <c:v>5.4631999955745414E-4</c:v>
                </c:pt>
                <c:pt idx="1020">
                  <c:v>-1.1945079997531138E-2</c:v>
                </c:pt>
                <c:pt idx="1021">
                  <c:v>-7.9450799967162311E-3</c:v>
                </c:pt>
                <c:pt idx="1022">
                  <c:v>-1.0026160001871176E-2</c:v>
                </c:pt>
                <c:pt idx="1023">
                  <c:v>3.9738400009809993E-3</c:v>
                </c:pt>
                <c:pt idx="1032">
                  <c:v>-4.863959999056533E-3</c:v>
                </c:pt>
                <c:pt idx="1033">
                  <c:v>-3.863960002490785E-3</c:v>
                </c:pt>
                <c:pt idx="1034">
                  <c:v>3.1360399952973239E-3</c:v>
                </c:pt>
                <c:pt idx="1039">
                  <c:v>-4.3151999852852896E-4</c:v>
                </c:pt>
                <c:pt idx="1048">
                  <c:v>-1.2910600002214778E-2</c:v>
                </c:pt>
                <c:pt idx="1051">
                  <c:v>-1.4107160001003649E-2</c:v>
                </c:pt>
                <c:pt idx="1052">
                  <c:v>-1.2107160000596195E-2</c:v>
                </c:pt>
                <c:pt idx="1054">
                  <c:v>-2.3841799993533641E-2</c:v>
                </c:pt>
                <c:pt idx="1055">
                  <c:v>-1.3841799998772331E-2</c:v>
                </c:pt>
                <c:pt idx="1056">
                  <c:v>-1.1841799998364877E-2</c:v>
                </c:pt>
                <c:pt idx="1057">
                  <c:v>-1.1841799998364877E-2</c:v>
                </c:pt>
                <c:pt idx="1058">
                  <c:v>-8.8417999941157177E-3</c:v>
                </c:pt>
                <c:pt idx="1059">
                  <c:v>-8.8417999941157177E-3</c:v>
                </c:pt>
                <c:pt idx="1061">
                  <c:v>-9.4265599982463755E-3</c:v>
                </c:pt>
                <c:pt idx="1081">
                  <c:v>-1.6409280004154425E-2</c:v>
                </c:pt>
                <c:pt idx="1082">
                  <c:v>4.9027599961846136E-3</c:v>
                </c:pt>
                <c:pt idx="1090">
                  <c:v>-1.5939960001560394E-2</c:v>
                </c:pt>
                <c:pt idx="1092">
                  <c:v>-1.9691800000146031E-2</c:v>
                </c:pt>
                <c:pt idx="1093">
                  <c:v>-1.8691800003580283E-2</c:v>
                </c:pt>
                <c:pt idx="1100">
                  <c:v>-2.0524960003967863E-2</c:v>
                </c:pt>
                <c:pt idx="1101">
                  <c:v>-1.9824959999823477E-2</c:v>
                </c:pt>
                <c:pt idx="1232">
                  <c:v>-2.6487559996894561E-2</c:v>
                </c:pt>
                <c:pt idx="1257">
                  <c:v>-2.1362159997806884E-2</c:v>
                </c:pt>
                <c:pt idx="1258">
                  <c:v>-2.1460439995280467E-2</c:v>
                </c:pt>
                <c:pt idx="1271">
                  <c:v>-2.0190120005281642E-2</c:v>
                </c:pt>
                <c:pt idx="1272">
                  <c:v>-1.5167999998084269E-2</c:v>
                </c:pt>
                <c:pt idx="1273">
                  <c:v>-1.8644880001374986E-2</c:v>
                </c:pt>
                <c:pt idx="1296">
                  <c:v>-1.8687099996895995E-2</c:v>
                </c:pt>
                <c:pt idx="1297">
                  <c:v>-1.8327099998714402E-2</c:v>
                </c:pt>
                <c:pt idx="1299">
                  <c:v>-1.6667099996993784E-2</c:v>
                </c:pt>
                <c:pt idx="1302">
                  <c:v>-2.0136500002990942E-2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6-4540-B694-63C6B08088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Active!$P$21:$P$1985</c:f>
              <c:numCache>
                <c:formatCode>General</c:formatCode>
                <c:ptCount val="1965"/>
                <c:pt idx="1252">
                  <c:v>-4.8064134659209154E-3</c:v>
                </c:pt>
                <c:pt idx="1253">
                  <c:v>-4.8064134659209154E-3</c:v>
                </c:pt>
                <c:pt idx="1254">
                  <c:v>-4.8982774428722592E-3</c:v>
                </c:pt>
                <c:pt idx="1255">
                  <c:v>-4.9182478726442908E-3</c:v>
                </c:pt>
                <c:pt idx="1256">
                  <c:v>-5.0580408810485047E-3</c:v>
                </c:pt>
                <c:pt idx="1257">
                  <c:v>-5.0740172248661328E-3</c:v>
                </c:pt>
                <c:pt idx="1258">
                  <c:v>-5.0780113108205363E-3</c:v>
                </c:pt>
                <c:pt idx="1259">
                  <c:v>-5.1898457175439117E-3</c:v>
                </c:pt>
                <c:pt idx="1260">
                  <c:v>-5.1898457175439117E-3</c:v>
                </c:pt>
                <c:pt idx="1261">
                  <c:v>-5.3615914135833817E-3</c:v>
                </c:pt>
                <c:pt idx="1262">
                  <c:v>-5.3815618433554133E-3</c:v>
                </c:pt>
                <c:pt idx="1263">
                  <c:v>-5.4055263590818484E-3</c:v>
                </c:pt>
                <c:pt idx="1264">
                  <c:v>-5.4254967888538799E-3</c:v>
                </c:pt>
                <c:pt idx="1265">
                  <c:v>-6.4240182774554302E-3</c:v>
                </c:pt>
                <c:pt idx="1266">
                  <c:v>-6.6756456925830265E-3</c:v>
                </c:pt>
                <c:pt idx="1267">
                  <c:v>-6.6756456925830265E-3</c:v>
                </c:pt>
                <c:pt idx="1268">
                  <c:v>-6.6956161223550581E-3</c:v>
                </c:pt>
                <c:pt idx="1269">
                  <c:v>-6.8074505290784265E-3</c:v>
                </c:pt>
                <c:pt idx="1270">
                  <c:v>-6.8314150448048686E-3</c:v>
                </c:pt>
                <c:pt idx="1271">
                  <c:v>-7.0990188037500859E-3</c:v>
                </c:pt>
                <c:pt idx="1272">
                  <c:v>-7.3825989065129244E-3</c:v>
                </c:pt>
                <c:pt idx="1273">
                  <c:v>-8.3651440512968536E-3</c:v>
                </c:pt>
                <c:pt idx="1274">
                  <c:v>-8.461002114202601E-3</c:v>
                </c:pt>
                <c:pt idx="1275">
                  <c:v>-8.7246117871934148E-3</c:v>
                </c:pt>
                <c:pt idx="1276">
                  <c:v>-8.7845230765095095E-3</c:v>
                </c:pt>
                <c:pt idx="1277">
                  <c:v>-9.0201741478194708E-3</c:v>
                </c:pt>
                <c:pt idx="1278">
                  <c:v>-1.0010707464512214E-2</c:v>
                </c:pt>
                <c:pt idx="1279">
                  <c:v>-1.0142512301007621E-2</c:v>
                </c:pt>
                <c:pt idx="1280">
                  <c:v>-1.0166476816734056E-2</c:v>
                </c:pt>
                <c:pt idx="1281">
                  <c:v>-1.0386151544226396E-2</c:v>
                </c:pt>
                <c:pt idx="1282">
                  <c:v>-1.043008648972487E-2</c:v>
                </c:pt>
                <c:pt idx="1283">
                  <c:v>-1.0450056919496901E-2</c:v>
                </c:pt>
                <c:pt idx="1284">
                  <c:v>-1.0454051005451305E-2</c:v>
                </c:pt>
                <c:pt idx="1285">
                  <c:v>-1.0613814443627551E-2</c:v>
                </c:pt>
                <c:pt idx="1286">
                  <c:v>-1.0717660678442112E-2</c:v>
                </c:pt>
                <c:pt idx="1287">
                  <c:v>-1.0769583795849393E-2</c:v>
                </c:pt>
                <c:pt idx="1288">
                  <c:v>-1.0813518741347866E-2</c:v>
                </c:pt>
                <c:pt idx="1289">
                  <c:v>-1.0891403417458784E-2</c:v>
                </c:pt>
                <c:pt idx="1290">
                  <c:v>-1.0909376804253614E-2</c:v>
                </c:pt>
                <c:pt idx="1291">
                  <c:v>-1.1724170338952483E-2</c:v>
                </c:pt>
                <c:pt idx="1292">
                  <c:v>-1.1776093456359764E-2</c:v>
                </c:pt>
                <c:pt idx="1293">
                  <c:v>-1.1855975175447883E-2</c:v>
                </c:pt>
                <c:pt idx="1294">
                  <c:v>-1.198778001194329E-2</c:v>
                </c:pt>
                <c:pt idx="1295">
                  <c:v>-1.200575339873812E-2</c:v>
                </c:pt>
                <c:pt idx="1296">
                  <c:v>-1.200575339873812E-2</c:v>
                </c:pt>
                <c:pt idx="1297">
                  <c:v>-1.200575339873812E-2</c:v>
                </c:pt>
                <c:pt idx="1298">
                  <c:v>-1.200575339873812E-2</c:v>
                </c:pt>
                <c:pt idx="1299">
                  <c:v>-1.200575339873812E-2</c:v>
                </c:pt>
                <c:pt idx="1300">
                  <c:v>-1.2215442911344444E-2</c:v>
                </c:pt>
                <c:pt idx="1301">
                  <c:v>-1.2425132423950769E-2</c:v>
                </c:pt>
                <c:pt idx="1302">
                  <c:v>-1.2425132423950769E-2</c:v>
                </c:pt>
                <c:pt idx="1303">
                  <c:v>-1.3397692353848682E-2</c:v>
                </c:pt>
                <c:pt idx="1304">
                  <c:v>-1.3501538588663251E-2</c:v>
                </c:pt>
                <c:pt idx="1305">
                  <c:v>-1.35334912762985E-2</c:v>
                </c:pt>
                <c:pt idx="1306">
                  <c:v>-1.3577426221796966E-2</c:v>
                </c:pt>
                <c:pt idx="1307">
                  <c:v>-1.3641331597067465E-2</c:v>
                </c:pt>
                <c:pt idx="1308">
                  <c:v>-1.3900947184103868E-2</c:v>
                </c:pt>
                <c:pt idx="1309">
                  <c:v>-1.4148580513277054E-2</c:v>
                </c:pt>
                <c:pt idx="1310">
                  <c:v>-1.4164556857094682E-2</c:v>
                </c:pt>
                <c:pt idx="1311">
                  <c:v>-1.419251545877552E-2</c:v>
                </c:pt>
                <c:pt idx="1312">
                  <c:v>-1.4280385349772461E-2</c:v>
                </c:pt>
                <c:pt idx="1313">
                  <c:v>-1.4304349865498896E-2</c:v>
                </c:pt>
                <c:pt idx="1314">
                  <c:v>-1.4340296639088555E-2</c:v>
                </c:pt>
                <c:pt idx="1315">
                  <c:v>-1.534680629959892E-2</c:v>
                </c:pt>
                <c:pt idx="1316">
                  <c:v>-1.5530534253501607E-2</c:v>
                </c:pt>
                <c:pt idx="1317">
                  <c:v>-1.5794143926492414E-2</c:v>
                </c:pt>
                <c:pt idx="1318">
                  <c:v>-1.7132162721218501E-2</c:v>
                </c:pt>
                <c:pt idx="1319">
                  <c:v>-1.7148139065036122E-2</c:v>
                </c:pt>
                <c:pt idx="1320">
                  <c:v>-1.7148139065036122E-2</c:v>
                </c:pt>
                <c:pt idx="1321">
                  <c:v>-1.7359825620619655E-2</c:v>
                </c:pt>
                <c:pt idx="1322">
                  <c:v>-1.7942962169962953E-2</c:v>
                </c:pt>
                <c:pt idx="1323">
                  <c:v>-1.7942962169962953E-2</c:v>
                </c:pt>
                <c:pt idx="1324">
                  <c:v>-1.7942962169962953E-2</c:v>
                </c:pt>
                <c:pt idx="1325">
                  <c:v>-1.9057312151242289E-2</c:v>
                </c:pt>
                <c:pt idx="1326">
                  <c:v>-1.9057312151242289E-2</c:v>
                </c:pt>
                <c:pt idx="1327">
                  <c:v>-1.9656425044403222E-2</c:v>
                </c:pt>
                <c:pt idx="1328">
                  <c:v>-2.0946514807676439E-2</c:v>
                </c:pt>
                <c:pt idx="1329">
                  <c:v>-2.1082313730126243E-2</c:v>
                </c:pt>
                <c:pt idx="1330">
                  <c:v>-2.1140227976465129E-2</c:v>
                </c:pt>
                <c:pt idx="1331">
                  <c:v>-2.2697921498683563E-2</c:v>
                </c:pt>
                <c:pt idx="1332">
                  <c:v>-2.285968197983701E-2</c:v>
                </c:pt>
                <c:pt idx="1333">
                  <c:v>-2.4113824969520567E-2</c:v>
                </c:pt>
                <c:pt idx="1334">
                  <c:v>-2.4289564751514434E-2</c:v>
                </c:pt>
                <c:pt idx="1335">
                  <c:v>-2.4425363673964251E-2</c:v>
                </c:pt>
                <c:pt idx="1336">
                  <c:v>-2.4704949690772679E-2</c:v>
                </c:pt>
                <c:pt idx="1337">
                  <c:v>-2.590117843411735E-2</c:v>
                </c:pt>
                <c:pt idx="1338">
                  <c:v>-2.6134832462450103E-2</c:v>
                </c:pt>
                <c:pt idx="1339">
                  <c:v>-2.6194743751766197E-2</c:v>
                </c:pt>
                <c:pt idx="1340">
                  <c:v>-2.6290601814671952E-2</c:v>
                </c:pt>
                <c:pt idx="1341">
                  <c:v>-2.6394448049486513E-2</c:v>
                </c:pt>
                <c:pt idx="1342">
                  <c:v>-2.657018783148038E-2</c:v>
                </c:pt>
                <c:pt idx="1343">
                  <c:v>-2.6686016324158165E-2</c:v>
                </c:pt>
                <c:pt idx="1344">
                  <c:v>-2.6686016324158165E-2</c:v>
                </c:pt>
                <c:pt idx="1345">
                  <c:v>-2.6686016324158165E-2</c:v>
                </c:pt>
                <c:pt idx="1346">
                  <c:v>-2.6686016324158165E-2</c:v>
                </c:pt>
                <c:pt idx="1347">
                  <c:v>-2.7892230282388839E-2</c:v>
                </c:pt>
                <c:pt idx="1348">
                  <c:v>-2.7928177055978498E-2</c:v>
                </c:pt>
                <c:pt idx="1349">
                  <c:v>-2.8111905009881186E-2</c:v>
                </c:pt>
                <c:pt idx="1350">
                  <c:v>-2.8131875439653217E-2</c:v>
                </c:pt>
                <c:pt idx="1351">
                  <c:v>-2.8195780814923715E-2</c:v>
                </c:pt>
                <c:pt idx="1352">
                  <c:v>-2.8263680276148617E-2</c:v>
                </c:pt>
                <c:pt idx="1353">
                  <c:v>-2.8307615221647084E-2</c:v>
                </c:pt>
                <c:pt idx="1354">
                  <c:v>-2.9330101225975083E-2</c:v>
                </c:pt>
                <c:pt idx="1355">
                  <c:v>-2.9330101225975083E-2</c:v>
                </c:pt>
                <c:pt idx="1356">
                  <c:v>-3.2149925909785868E-2</c:v>
                </c:pt>
                <c:pt idx="1357">
                  <c:v>-3.3396080727560604E-2</c:v>
                </c:pt>
                <c:pt idx="1358">
                  <c:v>-3.3623743626961758E-2</c:v>
                </c:pt>
                <c:pt idx="1359">
                  <c:v>-3.486590435878209E-2</c:v>
                </c:pt>
                <c:pt idx="1360">
                  <c:v>-3.5089573172228841E-2</c:v>
                </c:pt>
                <c:pt idx="1361">
                  <c:v>-3.5133508117727308E-2</c:v>
                </c:pt>
                <c:pt idx="1362">
                  <c:v>-3.5147487418567741E-2</c:v>
                </c:pt>
                <c:pt idx="1363">
                  <c:v>-3.5532916713167939E-2</c:v>
                </c:pt>
                <c:pt idx="1364">
                  <c:v>-3.6866941421939609E-2</c:v>
                </c:pt>
                <c:pt idx="1365">
                  <c:v>-3.6890905937666044E-2</c:v>
                </c:pt>
                <c:pt idx="1366">
                  <c:v>-3.7158509696611261E-2</c:v>
                </c:pt>
                <c:pt idx="1367">
                  <c:v>-3.8712209132875278E-2</c:v>
                </c:pt>
                <c:pt idx="1368">
                  <c:v>-3.8935877946322028E-2</c:v>
                </c:pt>
                <c:pt idx="1369">
                  <c:v>-3.9195493533358439E-2</c:v>
                </c:pt>
                <c:pt idx="1370">
                  <c:v>-4.0289873084865743E-2</c:v>
                </c:pt>
                <c:pt idx="1371">
                  <c:v>-4.0757181141531262E-2</c:v>
                </c:pt>
                <c:pt idx="1372">
                  <c:v>-4.0781145657257697E-2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6-4540-B694-63C6B08088E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Active!$U$21:$U$1985</c:f>
              <c:numCache>
                <c:formatCode>General</c:formatCode>
                <c:ptCount val="1965"/>
                <c:pt idx="13" formatCode="0.00000">
                  <c:v>0.12455531999512459</c:v>
                </c:pt>
                <c:pt idx="392" formatCode="0.00000">
                  <c:v>-0.17777655999816488</c:v>
                </c:pt>
                <c:pt idx="774" formatCode="0.00000">
                  <c:v>-0.16703642000356922</c:v>
                </c:pt>
                <c:pt idx="791" formatCode="0.00000">
                  <c:v>-0.13526980000460753</c:v>
                </c:pt>
                <c:pt idx="1330" formatCode="0.00000">
                  <c:v>-1.7693460002192296E-2</c:v>
                </c:pt>
                <c:pt idx="1331" formatCode="0.00000">
                  <c:v>-2.2722660003637429E-2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96-4540-B694-63C6B080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50232"/>
        <c:axId val="1"/>
      </c:scatterChart>
      <c:valAx>
        <c:axId val="877950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571428571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34954407294832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50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285714285714285E-2"/>
          <c:y val="0.8814589665653495"/>
          <c:w val="0.95714285714285718"/>
          <c:h val="9.72644376899696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Her - O-C Diagr.</a:t>
            </a:r>
          </a:p>
        </c:rich>
      </c:tx>
      <c:layout>
        <c:manualLayout>
          <c:xMode val="edge"/>
          <c:yMode val="edge"/>
          <c:x val="0.3689845186463991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2424279191167115"/>
          <c:w val="0.80392296805886543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Active!$H$21:$H$1985</c:f>
              <c:numCache>
                <c:formatCode>General</c:formatCode>
                <c:ptCount val="1965"/>
                <c:pt idx="550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6-4122-88B0-1269A213EA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Active!$I$21:$I$1985</c:f>
              <c:numCache>
                <c:formatCode>General</c:formatCode>
                <c:ptCount val="1965"/>
                <c:pt idx="0">
                  <c:v>8.2711999997627572E-2</c:v>
                </c:pt>
                <c:pt idx="1">
                  <c:v>8.0807999995158752E-2</c:v>
                </c:pt>
                <c:pt idx="2">
                  <c:v>8.3196319999842672E-2</c:v>
                </c:pt>
                <c:pt idx="3">
                  <c:v>8.3953079996717861E-2</c:v>
                </c:pt>
                <c:pt idx="4">
                  <c:v>7.7363399996102089E-2</c:v>
                </c:pt>
                <c:pt idx="5">
                  <c:v>7.8871999998227693E-2</c:v>
                </c:pt>
                <c:pt idx="6">
                  <c:v>7.987199999843142E-2</c:v>
                </c:pt>
                <c:pt idx="7">
                  <c:v>7.8790919997118181E-2</c:v>
                </c:pt>
                <c:pt idx="8">
                  <c:v>7.6480159998027375E-2</c:v>
                </c:pt>
                <c:pt idx="9">
                  <c:v>7.5935999997454928E-2</c:v>
                </c:pt>
                <c:pt idx="10">
                  <c:v>7.713747999878251E-2</c:v>
                </c:pt>
                <c:pt idx="11">
                  <c:v>7.4528159999317722E-2</c:v>
                </c:pt>
                <c:pt idx="12">
                  <c:v>7.1085999999922933E-2</c:v>
                </c:pt>
                <c:pt idx="14">
                  <c:v>7.6063919997977791E-2</c:v>
                </c:pt>
                <c:pt idx="15">
                  <c:v>7.3236000000179047E-2</c:v>
                </c:pt>
                <c:pt idx="16">
                  <c:v>7.3331999996298691E-2</c:v>
                </c:pt>
                <c:pt idx="17">
                  <c:v>7.2270599997864338E-2</c:v>
                </c:pt>
                <c:pt idx="18">
                  <c:v>7.2432799999660347E-2</c:v>
                </c:pt>
                <c:pt idx="19">
                  <c:v>7.8334519999771146E-2</c:v>
                </c:pt>
                <c:pt idx="20">
                  <c:v>8.0843119998462498E-2</c:v>
                </c:pt>
                <c:pt idx="21">
                  <c:v>8.0762039997352986E-2</c:v>
                </c:pt>
                <c:pt idx="22">
                  <c:v>7.8789079998387024E-2</c:v>
                </c:pt>
                <c:pt idx="23">
                  <c:v>7.7216599998791935E-2</c:v>
                </c:pt>
                <c:pt idx="24">
                  <c:v>7.4118320000707172E-2</c:v>
                </c:pt>
                <c:pt idx="25">
                  <c:v>7.4626919995353092E-2</c:v>
                </c:pt>
                <c:pt idx="26">
                  <c:v>7.0464759999595117E-2</c:v>
                </c:pt>
                <c:pt idx="27">
                  <c:v>7.5875080001424067E-2</c:v>
                </c:pt>
                <c:pt idx="28">
                  <c:v>7.5302599998394726E-2</c:v>
                </c:pt>
                <c:pt idx="29">
                  <c:v>7.3346839995792834E-2</c:v>
                </c:pt>
                <c:pt idx="30">
                  <c:v>7.3789119996945374E-2</c:v>
                </c:pt>
                <c:pt idx="31">
                  <c:v>7.5708039996243315E-2</c:v>
                </c:pt>
                <c:pt idx="32">
                  <c:v>6.9892359999357723E-2</c:v>
                </c:pt>
                <c:pt idx="33">
                  <c:v>6.9649119999667164E-2</c:v>
                </c:pt>
                <c:pt idx="34">
                  <c:v>7.2427999999490567E-2</c:v>
                </c:pt>
                <c:pt idx="35">
                  <c:v>6.5450120000605239E-2</c:v>
                </c:pt>
                <c:pt idx="36">
                  <c:v>6.6206879997480428E-2</c:v>
                </c:pt>
                <c:pt idx="37">
                  <c:v>6.6238839997822652E-2</c:v>
                </c:pt>
                <c:pt idx="38">
                  <c:v>6.5568079997319728E-2</c:v>
                </c:pt>
                <c:pt idx="39">
                  <c:v>6.124375999570475E-2</c:v>
                </c:pt>
                <c:pt idx="40">
                  <c:v>6.1654080000153044E-2</c:v>
                </c:pt>
                <c:pt idx="41">
                  <c:v>6.5000519996829098E-2</c:v>
                </c:pt>
                <c:pt idx="42">
                  <c:v>6.7324879997613607E-2</c:v>
                </c:pt>
                <c:pt idx="43">
                  <c:v>6.5833479999128031E-2</c:v>
                </c:pt>
                <c:pt idx="44">
                  <c:v>6.524379999973462E-2</c:v>
                </c:pt>
                <c:pt idx="45">
                  <c:v>6.0654119995888323E-2</c:v>
                </c:pt>
                <c:pt idx="46">
                  <c:v>6.2162719998013927E-2</c:v>
                </c:pt>
                <c:pt idx="47">
                  <c:v>6.2573039995186264E-2</c:v>
                </c:pt>
                <c:pt idx="48">
                  <c:v>6.2644320001709275E-2</c:v>
                </c:pt>
                <c:pt idx="49">
                  <c:v>6.3337239997053985E-2</c:v>
                </c:pt>
                <c:pt idx="50">
                  <c:v>6.3157879998470889E-2</c:v>
                </c:pt>
                <c:pt idx="51">
                  <c:v>6.3076800000999356E-2</c:v>
                </c:pt>
                <c:pt idx="52">
                  <c:v>6.399572000009357E-2</c:v>
                </c:pt>
                <c:pt idx="53">
                  <c:v>6.6179999997984851E-2</c:v>
                </c:pt>
                <c:pt idx="54">
                  <c:v>6.4270920000126353E-2</c:v>
                </c:pt>
                <c:pt idx="55">
                  <c:v>6.3779519998206524E-2</c:v>
                </c:pt>
                <c:pt idx="56">
                  <c:v>6.2698440000531264E-2</c:v>
                </c:pt>
                <c:pt idx="57">
                  <c:v>6.4617359999829205E-2</c:v>
                </c:pt>
                <c:pt idx="58">
                  <c:v>6.2784439996903529E-2</c:v>
                </c:pt>
                <c:pt idx="59">
                  <c:v>6.3931920001778053E-2</c:v>
                </c:pt>
                <c:pt idx="60">
                  <c:v>6.4445439998962684E-2</c:v>
                </c:pt>
                <c:pt idx="61">
                  <c:v>6.3121119997958886E-2</c:v>
                </c:pt>
                <c:pt idx="62">
                  <c:v>6.4288199999282369E-2</c:v>
                </c:pt>
                <c:pt idx="63">
                  <c:v>3.7958999997499632E-2</c:v>
                </c:pt>
                <c:pt idx="64">
                  <c:v>3.9634680000744993E-2</c:v>
                </c:pt>
                <c:pt idx="65">
                  <c:v>6.2639600000693463E-2</c:v>
                </c:pt>
                <c:pt idx="66">
                  <c:v>4.65585199999623E-2</c:v>
                </c:pt>
                <c:pt idx="67">
                  <c:v>6.1931999996886589E-2</c:v>
                </c:pt>
                <c:pt idx="68">
                  <c:v>6.1283359998924425E-2</c:v>
                </c:pt>
                <c:pt idx="69">
                  <c:v>5.979195999680087E-2</c:v>
                </c:pt>
                <c:pt idx="70">
                  <c:v>5.9121199999935925E-2</c:v>
                </c:pt>
                <c:pt idx="71">
                  <c:v>6.0548720000952017E-2</c:v>
                </c:pt>
                <c:pt idx="72">
                  <c:v>6.245043999660993E-2</c:v>
                </c:pt>
                <c:pt idx="73">
                  <c:v>5.846763999943505E-2</c:v>
                </c:pt>
                <c:pt idx="74">
                  <c:v>6.6467640001064865E-2</c:v>
                </c:pt>
                <c:pt idx="75">
                  <c:v>5.7369359994481783E-2</c:v>
                </c:pt>
                <c:pt idx="76">
                  <c:v>6.0472559998743236E-2</c:v>
                </c:pt>
                <c:pt idx="77">
                  <c:v>6.0072079995734384E-2</c:v>
                </c:pt>
                <c:pt idx="78">
                  <c:v>6.0224439999728929E-2</c:v>
                </c:pt>
                <c:pt idx="79">
                  <c:v>5.7553679995180573E-2</c:v>
                </c:pt>
                <c:pt idx="80">
                  <c:v>5.7570879998820601E-2</c:v>
                </c:pt>
                <c:pt idx="81">
                  <c:v>6.0391519997210708E-2</c:v>
                </c:pt>
                <c:pt idx="82">
                  <c:v>6.1229359998833388E-2</c:v>
                </c:pt>
                <c:pt idx="83">
                  <c:v>5.8737960000144085E-2</c:v>
                </c:pt>
                <c:pt idx="84">
                  <c:v>6.0067200000048615E-2</c:v>
                </c:pt>
                <c:pt idx="85">
                  <c:v>5.6575800001155585E-2</c:v>
                </c:pt>
                <c:pt idx="86">
                  <c:v>5.7575800001359312E-2</c:v>
                </c:pt>
                <c:pt idx="87">
                  <c:v>5.4823959995701443E-2</c:v>
                </c:pt>
                <c:pt idx="88">
                  <c:v>6.1332559998845682E-2</c:v>
                </c:pt>
                <c:pt idx="89">
                  <c:v>5.7661799997731578E-2</c:v>
                </c:pt>
                <c:pt idx="90">
                  <c:v>5.9418559998448472E-2</c:v>
                </c:pt>
                <c:pt idx="91">
                  <c:v>5.6747799997538095E-2</c:v>
                </c:pt>
                <c:pt idx="92">
                  <c:v>5.1224480001110351E-2</c:v>
                </c:pt>
                <c:pt idx="93">
                  <c:v>4.2651999996451195E-2</c:v>
                </c:pt>
                <c:pt idx="94">
                  <c:v>5.2900160000717733E-2</c:v>
                </c:pt>
                <c:pt idx="95">
                  <c:v>5.6408759999612812E-2</c:v>
                </c:pt>
                <c:pt idx="96">
                  <c:v>5.7737999995879363E-2</c:v>
                </c:pt>
                <c:pt idx="97">
                  <c:v>5.6246599997393787E-2</c:v>
                </c:pt>
                <c:pt idx="98">
                  <c:v>5.6084439998812741E-2</c:v>
                </c:pt>
                <c:pt idx="99">
                  <c:v>5.441367999810609E-2</c:v>
                </c:pt>
                <c:pt idx="100">
                  <c:v>8.8413679997756844E-2</c:v>
                </c:pt>
                <c:pt idx="101">
                  <c:v>5.3922279999824241E-2</c:v>
                </c:pt>
                <c:pt idx="102">
                  <c:v>5.1332600000023376E-2</c:v>
                </c:pt>
                <c:pt idx="103">
                  <c:v>7.5742919998447178E-2</c:v>
                </c:pt>
                <c:pt idx="104">
                  <c:v>5.1089359996694839E-2</c:v>
                </c:pt>
                <c:pt idx="105">
                  <c:v>1.943579999715439E-2</c:v>
                </c:pt>
                <c:pt idx="106">
                  <c:v>5.5094279996410478E-2</c:v>
                </c:pt>
                <c:pt idx="107">
                  <c:v>7.5094279996847035E-2</c:v>
                </c:pt>
                <c:pt idx="108">
                  <c:v>5.7013199995708419E-2</c:v>
                </c:pt>
                <c:pt idx="109">
                  <c:v>5.2656960000604158E-2</c:v>
                </c:pt>
                <c:pt idx="110">
                  <c:v>5.5084480001823977E-2</c:v>
                </c:pt>
                <c:pt idx="111">
                  <c:v>5.1413719997071894E-2</c:v>
                </c:pt>
                <c:pt idx="112">
                  <c:v>5.8251559999916935E-2</c:v>
                </c:pt>
                <c:pt idx="113">
                  <c:v>5.4760159997385927E-2</c:v>
                </c:pt>
                <c:pt idx="114">
                  <c:v>5.9025520000432152E-2</c:v>
                </c:pt>
                <c:pt idx="115">
                  <c:v>5.3927239998301957E-2</c:v>
                </c:pt>
                <c:pt idx="116">
                  <c:v>5.9175399997911882E-2</c:v>
                </c:pt>
                <c:pt idx="117">
                  <c:v>5.319259999669157E-2</c:v>
                </c:pt>
                <c:pt idx="118">
                  <c:v>5.5094319999625441E-2</c:v>
                </c:pt>
                <c:pt idx="119">
                  <c:v>5.3359680001449306E-2</c:v>
                </c:pt>
                <c:pt idx="120">
                  <c:v>5.5116439998528222E-2</c:v>
                </c:pt>
                <c:pt idx="121">
                  <c:v>6.7018159999861382E-2</c:v>
                </c:pt>
                <c:pt idx="122">
                  <c:v>5.3035359997011255E-2</c:v>
                </c:pt>
                <c:pt idx="123">
                  <c:v>5.4593119995843153E-2</c:v>
                </c:pt>
                <c:pt idx="124">
                  <c:v>4.1251599999668542E-2</c:v>
                </c:pt>
                <c:pt idx="125">
                  <c:v>5.4516959997272352E-2</c:v>
                </c:pt>
                <c:pt idx="126">
                  <c:v>5.2354799998283852E-2</c:v>
                </c:pt>
                <c:pt idx="127">
                  <c:v>5.0863399996160297E-2</c:v>
                </c:pt>
                <c:pt idx="128">
                  <c:v>5.5765119999705348E-2</c:v>
                </c:pt>
                <c:pt idx="129">
                  <c:v>5.1440799994452391E-2</c:v>
                </c:pt>
                <c:pt idx="130">
                  <c:v>5.011648000072455E-2</c:v>
                </c:pt>
                <c:pt idx="131">
                  <c:v>5.4543999998713844E-2</c:v>
                </c:pt>
                <c:pt idx="132">
                  <c:v>4.8954319998301798E-2</c:v>
                </c:pt>
                <c:pt idx="133">
                  <c:v>4.871107999861124E-2</c:v>
                </c:pt>
                <c:pt idx="134">
                  <c:v>4.9629999997705454E-2</c:v>
                </c:pt>
                <c:pt idx="135">
                  <c:v>5.1959239997813711E-2</c:v>
                </c:pt>
                <c:pt idx="136">
                  <c:v>4.7878159995889291E-2</c:v>
                </c:pt>
                <c:pt idx="137">
                  <c:v>2.5939600000128848E-2</c:v>
                </c:pt>
                <c:pt idx="138">
                  <c:v>4.8620199995639268E-2</c:v>
                </c:pt>
                <c:pt idx="139">
                  <c:v>4.7539119997964008E-2</c:v>
                </c:pt>
                <c:pt idx="140">
                  <c:v>3.5376960000576219E-2</c:v>
                </c:pt>
                <c:pt idx="141">
                  <c:v>6.353423999826191E-2</c:v>
                </c:pt>
                <c:pt idx="142">
                  <c:v>4.6354879999853438E-2</c:v>
                </c:pt>
                <c:pt idx="143">
                  <c:v>5.5807039996579988E-2</c:v>
                </c:pt>
                <c:pt idx="144">
                  <c:v>3.7183079999522306E-2</c:v>
                </c:pt>
                <c:pt idx="145">
                  <c:v>3.8593400000536349E-2</c:v>
                </c:pt>
                <c:pt idx="146">
                  <c:v>3.4512319998611929E-2</c:v>
                </c:pt>
                <c:pt idx="147">
                  <c:v>3.301607999674161E-2</c:v>
                </c:pt>
                <c:pt idx="148">
                  <c:v>3.2934999999270076E-2</c:v>
                </c:pt>
                <c:pt idx="149">
                  <c:v>3.228144000240718E-2</c:v>
                </c:pt>
                <c:pt idx="150">
                  <c:v>3.5038199999689823E-2</c:v>
                </c:pt>
                <c:pt idx="151">
                  <c:v>2.8794959998776903E-2</c:v>
                </c:pt>
                <c:pt idx="152">
                  <c:v>3.3043119998183101E-2</c:v>
                </c:pt>
                <c:pt idx="153">
                  <c:v>3.0962039996666135E-2</c:v>
                </c:pt>
                <c:pt idx="154">
                  <c:v>2.1070239999971818E-2</c:v>
                </c:pt>
                <c:pt idx="155">
                  <c:v>2.6146439995500259E-2</c:v>
                </c:pt>
                <c:pt idx="156">
                  <c:v>3.2573959997534985E-2</c:v>
                </c:pt>
                <c:pt idx="157">
                  <c:v>2.3822119997930713E-2</c:v>
                </c:pt>
                <c:pt idx="158">
                  <c:v>2.8659960000368301E-2</c:v>
                </c:pt>
                <c:pt idx="159">
                  <c:v>2.1989200002280995E-2</c:v>
                </c:pt>
                <c:pt idx="160">
                  <c:v>2.5497799993900117E-2</c:v>
                </c:pt>
                <c:pt idx="161">
                  <c:v>2.4908120001782663E-2</c:v>
                </c:pt>
                <c:pt idx="162">
                  <c:v>2.4745959999563638E-2</c:v>
                </c:pt>
                <c:pt idx="163">
                  <c:v>2.1974479997879826E-2</c:v>
                </c:pt>
                <c:pt idx="164">
                  <c:v>2.2731240002030972E-2</c:v>
                </c:pt>
                <c:pt idx="165">
                  <c:v>2.3650160001125187E-2</c:v>
                </c:pt>
                <c:pt idx="166">
                  <c:v>2.8406919998815283E-2</c:v>
                </c:pt>
                <c:pt idx="167">
                  <c:v>2.641184000094654E-2</c:v>
                </c:pt>
                <c:pt idx="168">
                  <c:v>2.8330759996606503E-2</c:v>
                </c:pt>
                <c:pt idx="169">
                  <c:v>2.4087520003376994E-2</c:v>
                </c:pt>
                <c:pt idx="170">
                  <c:v>2.6254599993990269E-2</c:v>
                </c:pt>
                <c:pt idx="171">
                  <c:v>2.8254599994397722E-2</c:v>
                </c:pt>
                <c:pt idx="172">
                  <c:v>2.5763199999346398E-2</c:v>
                </c:pt>
                <c:pt idx="173">
                  <c:v>2.5011359997733962E-2</c:v>
                </c:pt>
                <c:pt idx="174">
                  <c:v>2.3320959997363389E-2</c:v>
                </c:pt>
                <c:pt idx="175">
                  <c:v>3.2488039993040729E-2</c:v>
                </c:pt>
                <c:pt idx="176">
                  <c:v>2.4996639993332792E-2</c:v>
                </c:pt>
                <c:pt idx="177">
                  <c:v>1.9406960003834683E-2</c:v>
                </c:pt>
                <c:pt idx="178">
                  <c:v>2.0736200000101235E-2</c:v>
                </c:pt>
                <c:pt idx="179">
                  <c:v>2.0082639995962381E-2</c:v>
                </c:pt>
                <c:pt idx="180">
                  <c:v>1.9920479993743356E-2</c:v>
                </c:pt>
                <c:pt idx="181">
                  <c:v>1.7541119996167254E-2</c:v>
                </c:pt>
                <c:pt idx="182">
                  <c:v>2.0168639995972626E-2</c:v>
                </c:pt>
                <c:pt idx="183">
                  <c:v>1.9596159996581264E-2</c:v>
                </c:pt>
                <c:pt idx="184">
                  <c:v>1.9121959994663484E-2</c:v>
                </c:pt>
                <c:pt idx="185">
                  <c:v>2.1682159996998962E-2</c:v>
                </c:pt>
                <c:pt idx="186">
                  <c:v>2.060108000296168E-2</c:v>
                </c:pt>
                <c:pt idx="187">
                  <c:v>1.7244840004423168E-2</c:v>
                </c:pt>
                <c:pt idx="188">
                  <c:v>1.9438960000115912E-2</c:v>
                </c:pt>
                <c:pt idx="189">
                  <c:v>2.0947559998603538E-2</c:v>
                </c:pt>
                <c:pt idx="190">
                  <c:v>1.7866480004158802E-2</c:v>
                </c:pt>
                <c:pt idx="191">
                  <c:v>2.2524960004375316E-2</c:v>
                </c:pt>
                <c:pt idx="192">
                  <c:v>2.2392320002836641E-2</c:v>
                </c:pt>
                <c:pt idx="193">
                  <c:v>1.7677360003290232E-2</c:v>
                </c:pt>
                <c:pt idx="194">
                  <c:v>2.05962800027919E-2</c:v>
                </c:pt>
                <c:pt idx="195">
                  <c:v>1.7814959996030666E-2</c:v>
                </c:pt>
                <c:pt idx="196">
                  <c:v>2.154223999241367E-2</c:v>
                </c:pt>
                <c:pt idx="197">
                  <c:v>1.6652840000460856E-2</c:v>
                </c:pt>
                <c:pt idx="198">
                  <c:v>1.5964879996317904E-2</c:v>
                </c:pt>
                <c:pt idx="199">
                  <c:v>1.5573479999147821E-2</c:v>
                </c:pt>
                <c:pt idx="200">
                  <c:v>1.7802719994506333E-2</c:v>
                </c:pt>
                <c:pt idx="201">
                  <c:v>1.4511319997836836E-2</c:v>
                </c:pt>
                <c:pt idx="202">
                  <c:v>1.6050880003604107E-2</c:v>
                </c:pt>
                <c:pt idx="203">
                  <c:v>1.5969799998856615E-2</c:v>
                </c:pt>
                <c:pt idx="204">
                  <c:v>1.939732000028016E-2</c:v>
                </c:pt>
                <c:pt idx="206">
                  <c:v>1.5045479995023925E-2</c:v>
                </c:pt>
                <c:pt idx="207">
                  <c:v>1.7154080000182148E-2</c:v>
                </c:pt>
                <c:pt idx="208">
                  <c:v>1.7483319999882951E-2</c:v>
                </c:pt>
                <c:pt idx="209">
                  <c:v>6.8936399984522723E-3</c:v>
                </c:pt>
                <c:pt idx="210">
                  <c:v>1.5893639996647835E-2</c:v>
                </c:pt>
                <c:pt idx="211">
                  <c:v>1.1812559998361394E-2</c:v>
                </c:pt>
                <c:pt idx="212">
                  <c:v>2.1141800003533717E-2</c:v>
                </c:pt>
                <c:pt idx="213">
                  <c:v>8.1270800001220778E-3</c:v>
                </c:pt>
                <c:pt idx="214">
                  <c:v>1.5554599995084573E-2</c:v>
                </c:pt>
                <c:pt idx="215">
                  <c:v>1.1662720004096627E-2</c:v>
                </c:pt>
                <c:pt idx="216">
                  <c:v>7.4833599937846884E-3</c:v>
                </c:pt>
                <c:pt idx="217">
                  <c:v>1.5402279997942969E-2</c:v>
                </c:pt>
                <c:pt idx="218">
                  <c:v>1.6829799998959061E-2</c:v>
                </c:pt>
                <c:pt idx="219">
                  <c:v>1.0635719998390414E-2</c:v>
                </c:pt>
                <c:pt idx="220">
                  <c:v>1.5987079998012632E-2</c:v>
                </c:pt>
                <c:pt idx="221">
                  <c:v>1.3397399998211768E-2</c:v>
                </c:pt>
                <c:pt idx="222">
                  <c:v>1.6743839994887821E-2</c:v>
                </c:pt>
                <c:pt idx="223">
                  <c:v>1.3154159998521209E-2</c:v>
                </c:pt>
                <c:pt idx="224">
                  <c:v>8.6627599957864732E-3</c:v>
                </c:pt>
                <c:pt idx="225">
                  <c:v>1.2073080004483927E-2</c:v>
                </c:pt>
                <c:pt idx="226">
                  <c:v>1.0910919998423196E-2</c:v>
                </c:pt>
                <c:pt idx="227">
                  <c:v>1.0419520003779326E-2</c:v>
                </c:pt>
                <c:pt idx="228">
                  <c:v>1.2748759996611625E-2</c:v>
                </c:pt>
                <c:pt idx="229">
                  <c:v>9.5865999974193983E-3</c:v>
                </c:pt>
                <c:pt idx="230">
                  <c:v>1.25865999943926E-2</c:v>
                </c:pt>
                <c:pt idx="231">
                  <c:v>2.0834759998251684E-2</c:v>
                </c:pt>
                <c:pt idx="232">
                  <c:v>1.0591519996523857E-2</c:v>
                </c:pt>
                <c:pt idx="233">
                  <c:v>2.9821999996784143E-3</c:v>
                </c:pt>
                <c:pt idx="234">
                  <c:v>8.9871199961635284E-3</c:v>
                </c:pt>
                <c:pt idx="235">
                  <c:v>8.933559998695273E-3</c:v>
                </c:pt>
                <c:pt idx="236">
                  <c:v>1.1419559996284079E-2</c:v>
                </c:pt>
                <c:pt idx="237">
                  <c:v>1.2257400005182717E-2</c:v>
                </c:pt>
                <c:pt idx="238">
                  <c:v>9.5055599958868697E-3</c:v>
                </c:pt>
                <c:pt idx="239">
                  <c:v>6.4293999967048876E-3</c:v>
                </c:pt>
                <c:pt idx="240">
                  <c:v>1.1938000003283378E-2</c:v>
                </c:pt>
                <c:pt idx="241">
                  <c:v>1.2348320000455715E-2</c:v>
                </c:pt>
                <c:pt idx="242">
                  <c:v>-2.9907200005254708E-3</c:v>
                </c:pt>
                <c:pt idx="243">
                  <c:v>7.4195999986841343E-3</c:v>
                </c:pt>
                <c:pt idx="244">
                  <c:v>1.1257439997280017E-2</c:v>
                </c:pt>
                <c:pt idx="245">
                  <c:v>6.17635999515187E-3</c:v>
                </c:pt>
                <c:pt idx="246">
                  <c:v>7.5277200012351386E-3</c:v>
                </c:pt>
                <c:pt idx="247">
                  <c:v>9.4277199968928471E-3</c:v>
                </c:pt>
                <c:pt idx="248">
                  <c:v>9.8277200013399124E-3</c:v>
                </c:pt>
                <c:pt idx="249">
                  <c:v>1.3327720000233967E-2</c:v>
                </c:pt>
                <c:pt idx="250">
                  <c:v>1.50277200009441E-2</c:v>
                </c:pt>
                <c:pt idx="251">
                  <c:v>1.8027719997917302E-2</c:v>
                </c:pt>
                <c:pt idx="252">
                  <c:v>5.7758800030569546E-3</c:v>
                </c:pt>
                <c:pt idx="253">
                  <c:v>7.0240399945760146E-3</c:v>
                </c:pt>
                <c:pt idx="254">
                  <c:v>6.7808000021614134E-3</c:v>
                </c:pt>
                <c:pt idx="255">
                  <c:v>7.0904000021982938E-3</c:v>
                </c:pt>
                <c:pt idx="256">
                  <c:v>5.5179199989652261E-3</c:v>
                </c:pt>
                <c:pt idx="257">
                  <c:v>-2.8997600020375103E-3</c:v>
                </c:pt>
                <c:pt idx="258">
                  <c:v>1.3656000010087155E-3</c:v>
                </c:pt>
                <c:pt idx="259">
                  <c:v>9.775919999810867E-3</c:v>
                </c:pt>
                <c:pt idx="260">
                  <c:v>6.4515999983996153E-3</c:v>
                </c:pt>
                <c:pt idx="261">
                  <c:v>3.7417999919853173E-3</c:v>
                </c:pt>
                <c:pt idx="262">
                  <c:v>5.1985600002808496E-3</c:v>
                </c:pt>
                <c:pt idx="263">
                  <c:v>3.4742399948299862E-3</c:v>
                </c:pt>
                <c:pt idx="264">
                  <c:v>7.8742399928160012E-3</c:v>
                </c:pt>
                <c:pt idx="265">
                  <c:v>-7.9651999840280041E-4</c:v>
                </c:pt>
                <c:pt idx="266">
                  <c:v>4.8791599983815104E-3</c:v>
                </c:pt>
                <c:pt idx="267">
                  <c:v>8.3828799979528412E-3</c:v>
                </c:pt>
                <c:pt idx="268">
                  <c:v>3.01799998851493E-4</c:v>
                </c:pt>
                <c:pt idx="269">
                  <c:v>5.7121199934044853E-3</c:v>
                </c:pt>
                <c:pt idx="270">
                  <c:v>4.0585599999758415E-3</c:v>
                </c:pt>
                <c:pt idx="271">
                  <c:v>4.4688800044241361E-3</c:v>
                </c:pt>
                <c:pt idx="272">
                  <c:v>2.2256399970501661E-3</c:v>
                </c:pt>
                <c:pt idx="273">
                  <c:v>3.2256400008918718E-3</c:v>
                </c:pt>
                <c:pt idx="274">
                  <c:v>5.2158399994368665E-3</c:v>
                </c:pt>
                <c:pt idx="275">
                  <c:v>-3.6981600060244091E-3</c:v>
                </c:pt>
                <c:pt idx="276">
                  <c:v>-6.7743199979304336E-3</c:v>
                </c:pt>
                <c:pt idx="277">
                  <c:v>-6.7743199979304336E-3</c:v>
                </c:pt>
                <c:pt idx="278">
                  <c:v>-4.77431999752298E-3</c:v>
                </c:pt>
                <c:pt idx="279">
                  <c:v>-7.7431999670807272E-4</c:v>
                </c:pt>
                <c:pt idx="280">
                  <c:v>-1.1797200058936141E-3</c:v>
                </c:pt>
                <c:pt idx="281">
                  <c:v>5.9259600020595826E-3</c:v>
                </c:pt>
                <c:pt idx="282">
                  <c:v>2.6655199981178157E-3</c:v>
                </c:pt>
                <c:pt idx="283">
                  <c:v>8.0930399999488145E-3</c:v>
                </c:pt>
                <c:pt idx="284">
                  <c:v>2.5033599958987907E-3</c:v>
                </c:pt>
                <c:pt idx="285">
                  <c:v>2.4222799984272569E-3</c:v>
                </c:pt>
                <c:pt idx="286">
                  <c:v>9.3087999994168058E-4</c:v>
                </c:pt>
                <c:pt idx="287">
                  <c:v>3.9308799969148822E-3</c:v>
                </c:pt>
                <c:pt idx="288">
                  <c:v>6.9308800011640415E-3</c:v>
                </c:pt>
                <c:pt idx="289">
                  <c:v>3.412000005482696E-4</c:v>
                </c:pt>
                <c:pt idx="290">
                  <c:v>-1.5020000137155876E-4</c:v>
                </c:pt>
                <c:pt idx="291">
                  <c:v>-1.2312800026847981E-3</c:v>
                </c:pt>
                <c:pt idx="292">
                  <c:v>1.6880003386177123E-5</c:v>
                </c:pt>
                <c:pt idx="293">
                  <c:v>2.7185999933863059E-3</c:v>
                </c:pt>
                <c:pt idx="294">
                  <c:v>4.5254799915710464E-3</c:v>
                </c:pt>
                <c:pt idx="295">
                  <c:v>3.1839600051171146E-3</c:v>
                </c:pt>
                <c:pt idx="296">
                  <c:v>2.1028800038038753E-3</c:v>
                </c:pt>
                <c:pt idx="297">
                  <c:v>-2.5948800030164421E-3</c:v>
                </c:pt>
                <c:pt idx="298">
                  <c:v>4.0512000123271719E-4</c:v>
                </c:pt>
                <c:pt idx="299">
                  <c:v>3.4223199982079677E-3</c:v>
                </c:pt>
                <c:pt idx="300">
                  <c:v>-2.641560000483878E-3</c:v>
                </c:pt>
                <c:pt idx="301">
                  <c:v>-1.64156000391813E-3</c:v>
                </c:pt>
                <c:pt idx="302">
                  <c:v>-1.64156000391813E-3</c:v>
                </c:pt>
                <c:pt idx="303">
                  <c:v>1.3584399930550717E-3</c:v>
                </c:pt>
                <c:pt idx="304">
                  <c:v>3.3584399934625253E-3</c:v>
                </c:pt>
                <c:pt idx="305">
                  <c:v>3.6876800004392862E-3</c:v>
                </c:pt>
                <c:pt idx="306">
                  <c:v>2.6065999991260469E-3</c:v>
                </c:pt>
                <c:pt idx="307">
                  <c:v>5.4444399938802235E-3</c:v>
                </c:pt>
                <c:pt idx="308">
                  <c:v>3.3633599960012361E-3</c:v>
                </c:pt>
                <c:pt idx="309">
                  <c:v>-5.3884799999650568E-3</c:v>
                </c:pt>
                <c:pt idx="310">
                  <c:v>4.120120000152383E-3</c:v>
                </c:pt>
                <c:pt idx="311">
                  <c:v>4.1717199928825721E-3</c:v>
                </c:pt>
                <c:pt idx="312">
                  <c:v>7.9579999874113128E-4</c:v>
                </c:pt>
                <c:pt idx="389">
                  <c:v>-4.0408000495517626E-4</c:v>
                </c:pt>
                <c:pt idx="413">
                  <c:v>1.2647600015043281E-3</c:v>
                </c:pt>
                <c:pt idx="431">
                  <c:v>2.131879999069497E-3</c:v>
                </c:pt>
                <c:pt idx="465">
                  <c:v>-3.0100000003585592E-4</c:v>
                </c:pt>
                <c:pt idx="484">
                  <c:v>-1.0321599984308705E-3</c:v>
                </c:pt>
                <c:pt idx="525">
                  <c:v>1.6349599973182194E-3</c:v>
                </c:pt>
                <c:pt idx="551">
                  <c:v>7.0380000397562981E-4</c:v>
                </c:pt>
                <c:pt idx="558" formatCode="0.00000">
                  <c:v>1.3115599998855032E-2</c:v>
                </c:pt>
                <c:pt idx="559" formatCode="0.00000">
                  <c:v>1.7115599999669939E-2</c:v>
                </c:pt>
                <c:pt idx="560" formatCode="0.00000">
                  <c:v>-2.4740799999563023E-3</c:v>
                </c:pt>
                <c:pt idx="561" formatCode="0.00000">
                  <c:v>-1.4740800033905543E-3</c:v>
                </c:pt>
                <c:pt idx="562" formatCode="0.00000">
                  <c:v>-4.7407999954884872E-4</c:v>
                </c:pt>
                <c:pt idx="563" formatCode="0.00000">
                  <c:v>-4.7407999954884872E-4</c:v>
                </c:pt>
                <c:pt idx="564" formatCode="0.00000">
                  <c:v>3.5259199939901009E-3</c:v>
                </c:pt>
                <c:pt idx="565" formatCode="0.00000">
                  <c:v>5.5259199943975545E-3</c:v>
                </c:pt>
                <c:pt idx="587">
                  <c:v>1.5709200015407987E-3</c:v>
                </c:pt>
                <c:pt idx="593" formatCode="0.00000">
                  <c:v>6.2423999770544469E-4</c:v>
                </c:pt>
                <c:pt idx="594" formatCode="0.00000">
                  <c:v>1.2624240000150166E-2</c:v>
                </c:pt>
                <c:pt idx="595" formatCode="0.00000">
                  <c:v>3.4560005587991327E-5</c:v>
                </c:pt>
                <c:pt idx="596" formatCode="0.00000">
                  <c:v>6.0345599995343946E-3</c:v>
                </c:pt>
                <c:pt idx="606" formatCode="0.00000">
                  <c:v>-1.6857319998962339E-2</c:v>
                </c:pt>
                <c:pt idx="629">
                  <c:v>1.3397599977906793E-3</c:v>
                </c:pt>
                <c:pt idx="630" formatCode="0.00000">
                  <c:v>1.5432000000146218E-3</c:v>
                </c:pt>
                <c:pt idx="635" formatCode="0.00000">
                  <c:v>2.0689999946625903E-3</c:v>
                </c:pt>
                <c:pt idx="639" formatCode="0.00000">
                  <c:v>4.8424000124214217E-4</c:v>
                </c:pt>
                <c:pt idx="666">
                  <c:v>1.0687999747460708E-4</c:v>
                </c:pt>
                <c:pt idx="695">
                  <c:v>-1.3259999977890402E-3</c:v>
                </c:pt>
                <c:pt idx="711">
                  <c:v>1.6428399976575747E-3</c:v>
                </c:pt>
                <c:pt idx="735" formatCode="0.00000">
                  <c:v>2.4115999258356169E-4</c:v>
                </c:pt>
                <c:pt idx="899" formatCode="0.00000">
                  <c:v>-1.032860000123037E-2</c:v>
                </c:pt>
                <c:pt idx="1111" formatCode="0.00000">
                  <c:v>-1.7281679996813182E-2</c:v>
                </c:pt>
                <c:pt idx="1112" formatCode="0.00000">
                  <c:v>-1.6581679999944754E-2</c:v>
                </c:pt>
                <c:pt idx="1113" formatCode="0.00000">
                  <c:v>-6.881679997604806E-3</c:v>
                </c:pt>
                <c:pt idx="1116" formatCode="0.00000">
                  <c:v>-1.9606000001658686E-2</c:v>
                </c:pt>
                <c:pt idx="1117" formatCode="0.00000">
                  <c:v>-1.8206000000645872E-2</c:v>
                </c:pt>
                <c:pt idx="1118" formatCode="0.00000">
                  <c:v>-1.5405999998620246E-2</c:v>
                </c:pt>
                <c:pt idx="1119" formatCode="0.00000">
                  <c:v>-1.1905999999726191E-2</c:v>
                </c:pt>
                <c:pt idx="1120" formatCode="0.00000">
                  <c:v>-9.80600000184495E-3</c:v>
                </c:pt>
                <c:pt idx="1121" formatCode="0.00000">
                  <c:v>-9.80600000184495E-3</c:v>
                </c:pt>
                <c:pt idx="1122" formatCode="0.00000">
                  <c:v>-5.7060000035562553E-3</c:v>
                </c:pt>
                <c:pt idx="1123" formatCode="0.00000">
                  <c:v>-8.0600000364938751E-4</c:v>
                </c:pt>
                <c:pt idx="1124" formatCode="0.00000">
                  <c:v>-2.3387080000247806E-2</c:v>
                </c:pt>
                <c:pt idx="1125" formatCode="0.00000">
                  <c:v>-2.2387080003682058E-2</c:v>
                </c:pt>
                <c:pt idx="1127" formatCode="0.00000">
                  <c:v>-2.054924000549363E-2</c:v>
                </c:pt>
                <c:pt idx="1128" formatCode="0.00000">
                  <c:v>-1.7049240006599575E-2</c:v>
                </c:pt>
                <c:pt idx="1129" formatCode="0.00000">
                  <c:v>-1.7049240006599575E-2</c:v>
                </c:pt>
                <c:pt idx="1163" formatCode="0.00000">
                  <c:v>-1.0592439997708425E-2</c:v>
                </c:pt>
                <c:pt idx="1164" formatCode="0.00000">
                  <c:v>-6.4924399994197302E-3</c:v>
                </c:pt>
                <c:pt idx="1166" formatCode="0.00000">
                  <c:v>-6.8545999965863302E-3</c:v>
                </c:pt>
                <c:pt idx="1182" formatCode="0.00000">
                  <c:v>-1.9976920004410204E-2</c:v>
                </c:pt>
                <c:pt idx="1192" formatCode="0.00000">
                  <c:v>-2.3757959999784362E-2</c:v>
                </c:pt>
                <c:pt idx="1193" formatCode="0.00000">
                  <c:v>-2.1757959999376908E-2</c:v>
                </c:pt>
                <c:pt idx="1195" formatCode="0.00000">
                  <c:v>-2.0549360000586603E-2</c:v>
                </c:pt>
                <c:pt idx="1196" formatCode="0.00000">
                  <c:v>-1.6966800001682714E-2</c:v>
                </c:pt>
                <c:pt idx="1197" formatCode="0.00000">
                  <c:v>-1.8163359993195627E-2</c:v>
                </c:pt>
                <c:pt idx="1198" formatCode="0.00000">
                  <c:v>-2.0406600000569597E-2</c:v>
                </c:pt>
                <c:pt idx="1199" formatCode="0.00000">
                  <c:v>-2.2504880005726591E-2</c:v>
                </c:pt>
                <c:pt idx="1200" formatCode="0.00000">
                  <c:v>-2.0487679998041131E-2</c:v>
                </c:pt>
                <c:pt idx="1201" formatCode="0.00000">
                  <c:v>-1.6175639997527469E-2</c:v>
                </c:pt>
                <c:pt idx="1202" formatCode="0.00000">
                  <c:v>-2.156875999935437E-2</c:v>
                </c:pt>
                <c:pt idx="1203" formatCode="0.00000">
                  <c:v>-3.0703880001965445E-2</c:v>
                </c:pt>
                <c:pt idx="1204" formatCode="0.00000">
                  <c:v>-2.0229180001479108E-2</c:v>
                </c:pt>
                <c:pt idx="1206" formatCode="0.00000">
                  <c:v>-1.966456000081962E-2</c:v>
                </c:pt>
                <c:pt idx="1207" formatCode="0.00000">
                  <c:v>-2.1087159999297E-2</c:v>
                </c:pt>
                <c:pt idx="1208" formatCode="0.00000">
                  <c:v>-2.1439000003738329E-2</c:v>
                </c:pt>
                <c:pt idx="1209" formatCode="0.00000">
                  <c:v>-2.1430400003737304E-2</c:v>
                </c:pt>
                <c:pt idx="1210" formatCode="0.00000">
                  <c:v>-2.0330400002421811E-2</c:v>
                </c:pt>
                <c:pt idx="1211" formatCode="0.00000">
                  <c:v>-1.8330400002014358E-2</c:v>
                </c:pt>
                <c:pt idx="1212" formatCode="0.00000">
                  <c:v>-2.0723520006868057E-2</c:v>
                </c:pt>
                <c:pt idx="1213" formatCode="0.00000">
                  <c:v>-3.9261599995370489E-2</c:v>
                </c:pt>
                <c:pt idx="1214" formatCode="0.00000">
                  <c:v>-2.0244400002411567E-2</c:v>
                </c:pt>
                <c:pt idx="1215" formatCode="0.00000">
                  <c:v>-2.206871999806026E-2</c:v>
                </c:pt>
                <c:pt idx="1216" formatCode="0.00000">
                  <c:v>-2.3256679996848106E-2</c:v>
                </c:pt>
                <c:pt idx="1217" formatCode="0.00000">
                  <c:v>-2.2507039997435641E-2</c:v>
                </c:pt>
                <c:pt idx="1218" formatCode="0.00000">
                  <c:v>-2.6514639997913036E-2</c:v>
                </c:pt>
                <c:pt idx="1219" formatCode="0.00000">
                  <c:v>-2.4907760001951829E-2</c:v>
                </c:pt>
                <c:pt idx="1220" formatCode="0.00000">
                  <c:v>-2.3740680000628345E-2</c:v>
                </c:pt>
                <c:pt idx="1221" formatCode="0.00000">
                  <c:v>-1.8180480001319665E-2</c:v>
                </c:pt>
                <c:pt idx="1222" formatCode="0.00000">
                  <c:v>-2.3671880000620149E-2</c:v>
                </c:pt>
                <c:pt idx="1223" formatCode="0.00000">
                  <c:v>-2.3171879998699296E-2</c:v>
                </c:pt>
                <c:pt idx="1224" formatCode="0.00000">
                  <c:v>-2.3687599998083897E-2</c:v>
                </c:pt>
                <c:pt idx="1225" formatCode="0.00000">
                  <c:v>-2.2944600001210347E-2</c:v>
                </c:pt>
                <c:pt idx="1226" formatCode="0.00000">
                  <c:v>-2.1384400002716575E-2</c:v>
                </c:pt>
                <c:pt idx="1227" formatCode="0.00000">
                  <c:v>-2.1055160003015772E-2</c:v>
                </c:pt>
                <c:pt idx="1228" formatCode="0.00000">
                  <c:v>-2.1217320005234797E-2</c:v>
                </c:pt>
                <c:pt idx="1229" formatCode="0.00000">
                  <c:v>-2.3598400002811104E-2</c:v>
                </c:pt>
                <c:pt idx="1230" formatCode="0.00000">
                  <c:v>-1.8148519993701484E-2</c:v>
                </c:pt>
                <c:pt idx="1231" formatCode="0.00000">
                  <c:v>-1.9681680001667701E-2</c:v>
                </c:pt>
                <c:pt idx="1233" formatCode="0.00000">
                  <c:v>-2.3129080000217073E-2</c:v>
                </c:pt>
                <c:pt idx="1234" formatCode="0.00000">
                  <c:v>-2.3210159997688606E-2</c:v>
                </c:pt>
                <c:pt idx="1235" formatCode="0.00000">
                  <c:v>-2.6465440001629759E-2</c:v>
                </c:pt>
                <c:pt idx="1236" formatCode="0.00000">
                  <c:v>-2.3789760001818649E-2</c:v>
                </c:pt>
                <c:pt idx="1238" formatCode="0.00000">
                  <c:v>-2.2622680007771123E-2</c:v>
                </c:pt>
                <c:pt idx="1239" formatCode="0.00000">
                  <c:v>-1.9622680003521964E-2</c:v>
                </c:pt>
                <c:pt idx="1240" formatCode="0.00000">
                  <c:v>-2.5047720002476126E-2</c:v>
                </c:pt>
                <c:pt idx="1241" formatCode="0.00000">
                  <c:v>-1.9880640000337735E-2</c:v>
                </c:pt>
                <c:pt idx="1243" formatCode="0.00000">
                  <c:v>-2.1632479998515919E-2</c:v>
                </c:pt>
                <c:pt idx="1244" formatCode="0.00000">
                  <c:v>-1.5632480004569516E-2</c:v>
                </c:pt>
                <c:pt idx="1245" formatCode="0.00000">
                  <c:v>-2.4956799999927171E-2</c:v>
                </c:pt>
                <c:pt idx="1248" formatCode="0.00000">
                  <c:v>-1.7524360002425965E-2</c:v>
                </c:pt>
                <c:pt idx="1249" formatCode="0.00000">
                  <c:v>-2.0998560001316946E-2</c:v>
                </c:pt>
                <c:pt idx="1250" formatCode="0.00000">
                  <c:v>-2.1276200001011603E-2</c:v>
                </c:pt>
                <c:pt idx="1251" formatCode="0.00000">
                  <c:v>-2.5453080001170747E-2</c:v>
                </c:pt>
                <c:pt idx="1252" formatCode="0.00000">
                  <c:v>-2.0577399998728652E-2</c:v>
                </c:pt>
                <c:pt idx="1254" formatCode="0.00000">
                  <c:v>-2.1137839998118579E-2</c:v>
                </c:pt>
                <c:pt idx="1255" formatCode="0.00000">
                  <c:v>-1.7529240001749713E-2</c:v>
                </c:pt>
                <c:pt idx="1259" formatCode="0.00000">
                  <c:v>-1.7212279999512248E-2</c:v>
                </c:pt>
                <c:pt idx="1260" formatCode="0.00000">
                  <c:v>-1.6572280001128092E-2</c:v>
                </c:pt>
                <c:pt idx="1261" formatCode="0.00000">
                  <c:v>-1.8438320003042463E-2</c:v>
                </c:pt>
                <c:pt idx="1262" formatCode="0.00000">
                  <c:v>-1.5929720000713132E-2</c:v>
                </c:pt>
                <c:pt idx="1263" formatCode="0.00000">
                  <c:v>-1.7519400003948249E-2</c:v>
                </c:pt>
                <c:pt idx="1264" formatCode="0.00000">
                  <c:v>-2.0610799998394214E-2</c:v>
                </c:pt>
                <c:pt idx="1265" formatCode="0.00000">
                  <c:v>-1.928079999925103E-2</c:v>
                </c:pt>
                <c:pt idx="1266" formatCode="0.00000">
                  <c:v>-1.9772439998632763E-2</c:v>
                </c:pt>
                <c:pt idx="1270" formatCode="0.00000">
                  <c:v>-1.6605359996901825E-2</c:v>
                </c:pt>
                <c:pt idx="1275" formatCode="0.00000">
                  <c:v>-1.3190079997002613E-2</c:v>
                </c:pt>
                <c:pt idx="1276" formatCode="0.00000">
                  <c:v>-1.8964280003274325E-2</c:v>
                </c:pt>
                <c:pt idx="1277" formatCode="0.00000">
                  <c:v>-1.6462799998407718E-2</c:v>
                </c:pt>
                <c:pt idx="1278" formatCode="0.00000">
                  <c:v>-1.9536240004526917E-2</c:v>
                </c:pt>
                <c:pt idx="1279" formatCode="0.00000">
                  <c:v>-1.9279479995020665E-2</c:v>
                </c:pt>
                <c:pt idx="1280" formatCode="0.00000">
                  <c:v>-2.1669159999873955E-2</c:v>
                </c:pt>
                <c:pt idx="1281" formatCode="0.00000">
                  <c:v>-1.7074560004402883E-2</c:v>
                </c:pt>
                <c:pt idx="1282" formatCode="0.00000">
                  <c:v>-1.8155639998440165E-2</c:v>
                </c:pt>
                <c:pt idx="1283" formatCode="0.00000">
                  <c:v>-1.9247039992478676E-2</c:v>
                </c:pt>
                <c:pt idx="1284" formatCode="0.00000">
                  <c:v>-1.9545319999451749E-2</c:v>
                </c:pt>
                <c:pt idx="1290" formatCode="0.00000">
                  <c:v>-1.8949240002257284E-2</c:v>
                </c:pt>
                <c:pt idx="1300" formatCode="0.00000">
                  <c:v>-1.9286799994006287E-2</c:v>
                </c:pt>
                <c:pt idx="1301" formatCode="0.00000">
                  <c:v>-2.0146499999100342E-2</c:v>
                </c:pt>
                <c:pt idx="1321" formatCode="0.00000">
                  <c:v>-2.2171440003148746E-2</c:v>
                </c:pt>
                <c:pt idx="1325" formatCode="0.00000">
                  <c:v>-2.2940440001548268E-2</c:v>
                </c:pt>
                <c:pt idx="1341" formatCode="0.00000">
                  <c:v>-2.4980800000776071E-2</c:v>
                </c:pt>
                <c:pt idx="1342" formatCode="0.00000">
                  <c:v>-2.5305120005214121E-2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06-4122-88B0-1269A213EAD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Active!$J$21:$J$1985</c:f>
              <c:numCache>
                <c:formatCode>General</c:formatCode>
                <c:ptCount val="1965"/>
                <c:pt idx="205">
                  <c:v>1.4845479992800392E-2</c:v>
                </c:pt>
                <c:pt idx="293" formatCode="0.00000">
                  <c:v>2.7185999933863059E-3</c:v>
                </c:pt>
                <c:pt idx="315" formatCode="0.00000">
                  <c:v>3.0292400042526424E-3</c:v>
                </c:pt>
                <c:pt idx="316" formatCode="0.00000">
                  <c:v>1.9481600029394031E-3</c:v>
                </c:pt>
                <c:pt idx="317" formatCode="0.00000">
                  <c:v>6.277399996179156E-3</c:v>
                </c:pt>
                <c:pt idx="318" formatCode="0.00000">
                  <c:v>6.277399996179156E-3</c:v>
                </c:pt>
                <c:pt idx="319" formatCode="0.00000">
                  <c:v>5.6066399993142113E-3</c:v>
                </c:pt>
                <c:pt idx="320" formatCode="0.00000">
                  <c:v>5.115239997394383E-3</c:v>
                </c:pt>
                <c:pt idx="321" formatCode="0.00000">
                  <c:v>3.525560001435224E-3</c:v>
                </c:pt>
                <c:pt idx="322" formatCode="0.00000">
                  <c:v>2.0341600029496476E-3</c:v>
                </c:pt>
                <c:pt idx="324" formatCode="0.00000">
                  <c:v>-3.046919999178499E-3</c:v>
                </c:pt>
                <c:pt idx="325" formatCode="0.00000">
                  <c:v>-2.0469199953367934E-3</c:v>
                </c:pt>
                <c:pt idx="326" formatCode="0.00000">
                  <c:v>4.9530800024513155E-3</c:v>
                </c:pt>
                <c:pt idx="327" formatCode="0.00000">
                  <c:v>8.3633999965968542E-3</c:v>
                </c:pt>
                <c:pt idx="328" formatCode="0.00000">
                  <c:v>4.2823199983104132E-3</c:v>
                </c:pt>
                <c:pt idx="331" formatCode="0.00000">
                  <c:v>3.7909199963905849E-3</c:v>
                </c:pt>
                <c:pt idx="332" formatCode="0.00000">
                  <c:v>2.0124000002397224E-4</c:v>
                </c:pt>
                <c:pt idx="333" formatCode="0.00000">
                  <c:v>8.2012399943778291E-3</c:v>
                </c:pt>
                <c:pt idx="334" formatCode="0.00000">
                  <c:v>5.7098399993265048E-3</c:v>
                </c:pt>
                <c:pt idx="335" formatCode="0.00000">
                  <c:v>9.1201599934720434E-3</c:v>
                </c:pt>
                <c:pt idx="336" formatCode="0.00000">
                  <c:v>1.1958000002778135E-2</c:v>
                </c:pt>
                <c:pt idx="337" formatCode="0.00000">
                  <c:v>4.876920000242535E-3</c:v>
                </c:pt>
                <c:pt idx="338" formatCode="0.00000">
                  <c:v>3.2872399970074184E-3</c:v>
                </c:pt>
                <c:pt idx="339" formatCode="0.00000">
                  <c:v>3.7958399989292957E-3</c:v>
                </c:pt>
                <c:pt idx="340" formatCode="0.00000">
                  <c:v>2.043999993475154E-3</c:v>
                </c:pt>
                <c:pt idx="345" formatCode="0.00000">
                  <c:v>1.098079992516432E-3</c:v>
                </c:pt>
                <c:pt idx="346" formatCode="0.00000">
                  <c:v>2.4273200033348985E-3</c:v>
                </c:pt>
                <c:pt idx="347" formatCode="0.00000">
                  <c:v>1.840799959609285E-4</c:v>
                </c:pt>
                <c:pt idx="348" formatCode="0.00000">
                  <c:v>-7.0044000312918797E-4</c:v>
                </c:pt>
                <c:pt idx="349" formatCode="0.00000">
                  <c:v>-7.987200006027706E-4</c:v>
                </c:pt>
                <c:pt idx="350" formatCode="0.00000">
                  <c:v>3.2012800002121367E-3</c:v>
                </c:pt>
                <c:pt idx="351" formatCode="0.00000">
                  <c:v>1.1202000023331493E-3</c:v>
                </c:pt>
                <c:pt idx="352" formatCode="0.00000">
                  <c:v>5.120199995872099E-3</c:v>
                </c:pt>
                <c:pt idx="353" formatCode="0.00000">
                  <c:v>4.0391200018348172E-3</c:v>
                </c:pt>
                <c:pt idx="354" formatCode="0.00000">
                  <c:v>-4.5228000089991838E-4</c:v>
                </c:pt>
                <c:pt idx="355" formatCode="0.00000">
                  <c:v>3.9580399970873259E-3</c:v>
                </c:pt>
                <c:pt idx="360" formatCode="0.00000">
                  <c:v>1.8769599992083386E-3</c:v>
                </c:pt>
                <c:pt idx="361" formatCode="0.00000">
                  <c:v>6.813079999119509E-3</c:v>
                </c:pt>
                <c:pt idx="362" formatCode="0.00000">
                  <c:v>1.7148000042652711E-3</c:v>
                </c:pt>
                <c:pt idx="363" formatCode="0.00000">
                  <c:v>1.2233999950694852E-3</c:v>
                </c:pt>
                <c:pt idx="364" formatCode="0.00000">
                  <c:v>3.1423200052813627E-3</c:v>
                </c:pt>
                <c:pt idx="365" formatCode="0.00000">
                  <c:v>3.1423200052813627E-3</c:v>
                </c:pt>
                <c:pt idx="366" formatCode="0.00000">
                  <c:v>3.5526400024536997E-3</c:v>
                </c:pt>
                <c:pt idx="367" formatCode="0.00000">
                  <c:v>3.4715599977062084E-3</c:v>
                </c:pt>
                <c:pt idx="378" formatCode="0.00000">
                  <c:v>-2.5382399981026538E-3</c:v>
                </c:pt>
                <c:pt idx="379" formatCode="0.00000">
                  <c:v>-2.5382399981026538E-3</c:v>
                </c:pt>
                <c:pt idx="380" formatCode="0.00000">
                  <c:v>8.7207999604288489E-4</c:v>
                </c:pt>
                <c:pt idx="381" formatCode="0.00000">
                  <c:v>8.7207999604288489E-4</c:v>
                </c:pt>
                <c:pt idx="387" formatCode="0.00000">
                  <c:v>2.9580800037365407E-3</c:v>
                </c:pt>
                <c:pt idx="388" formatCode="0.00000">
                  <c:v>-4.6144000007188879E-3</c:v>
                </c:pt>
                <c:pt idx="402" formatCode="0.00000">
                  <c:v>2.2283599973889068E-3</c:v>
                </c:pt>
                <c:pt idx="404" formatCode="0.00000">
                  <c:v>1.4727999950991943E-4</c:v>
                </c:pt>
                <c:pt idx="405" formatCode="0.00000">
                  <c:v>2.1472799999173731E-3</c:v>
                </c:pt>
                <c:pt idx="406" formatCode="0.00000">
                  <c:v>4.655880002246704E-3</c:v>
                </c:pt>
                <c:pt idx="407" formatCode="0.00000">
                  <c:v>2.574799997091759E-3</c:v>
                </c:pt>
                <c:pt idx="480" formatCode="0.00000">
                  <c:v>-5.5233200037037022E-3</c:v>
                </c:pt>
                <c:pt idx="481" formatCode="0.00000">
                  <c:v>-5.5233200037037022E-3</c:v>
                </c:pt>
                <c:pt idx="492" formatCode="0.00000">
                  <c:v>-2.5822801471804269E-3</c:v>
                </c:pt>
                <c:pt idx="493" formatCode="0.00000">
                  <c:v>-2.5822800016612746E-3</c:v>
                </c:pt>
                <c:pt idx="496" formatCode="0.00000">
                  <c:v>1.4177199991536327E-3</c:v>
                </c:pt>
                <c:pt idx="497" formatCode="0.00000">
                  <c:v>1.4177199991536327E-3</c:v>
                </c:pt>
                <c:pt idx="517" formatCode="0.00000">
                  <c:v>8.1824000517372042E-4</c:v>
                </c:pt>
                <c:pt idx="518" formatCode="0.00000">
                  <c:v>8.1824000517372042E-4</c:v>
                </c:pt>
                <c:pt idx="566" formatCode="0.00000">
                  <c:v>4.4483999954536557E-4</c:v>
                </c:pt>
                <c:pt idx="567" formatCode="0.00000">
                  <c:v>4.4483999954536557E-4</c:v>
                </c:pt>
                <c:pt idx="568" formatCode="0.00000">
                  <c:v>4.4483999954536557E-4</c:v>
                </c:pt>
                <c:pt idx="569" formatCode="0.00000">
                  <c:v>4.4483999954536557E-4</c:v>
                </c:pt>
                <c:pt idx="579" formatCode="0.00000">
                  <c:v>6.8319999991217628E-4</c:v>
                </c:pt>
                <c:pt idx="580" formatCode="0.00000">
                  <c:v>6.8319999991217628E-4</c:v>
                </c:pt>
                <c:pt idx="625" formatCode="0.00000">
                  <c:v>-1.9636000070022419E-4</c:v>
                </c:pt>
                <c:pt idx="649" formatCode="0.00000">
                  <c:v>1.6365999981644563E-3</c:v>
                </c:pt>
                <c:pt idx="650" formatCode="0.00000">
                  <c:v>1.6365999981644563E-3</c:v>
                </c:pt>
                <c:pt idx="664">
                  <c:v>0</c:v>
                </c:pt>
                <c:pt idx="665" formatCode="0.00000">
                  <c:v>0</c:v>
                </c:pt>
                <c:pt idx="669" formatCode="0.00000">
                  <c:v>-2.6827999972738326E-3</c:v>
                </c:pt>
                <c:pt idx="689" formatCode="0.00000">
                  <c:v>3.0690800049342215E-3</c:v>
                </c:pt>
                <c:pt idx="690" formatCode="0.00000">
                  <c:v>3.0690800049342215E-3</c:v>
                </c:pt>
                <c:pt idx="691" formatCode="0.00000">
                  <c:v>9.8799999977927655E-4</c:v>
                </c:pt>
                <c:pt idx="692" formatCode="0.00000">
                  <c:v>9.8799999977927655E-4</c:v>
                </c:pt>
                <c:pt idx="895">
                  <c:v>-8.8578400027472526E-3</c:v>
                </c:pt>
                <c:pt idx="898" formatCode="0.00000">
                  <c:v>-1.2528600003861357E-2</c:v>
                </c:pt>
                <c:pt idx="900" formatCode="0.00000">
                  <c:v>-9.9286000040592626E-3</c:v>
                </c:pt>
                <c:pt idx="903">
                  <c:v>-6.7639799963217229E-3</c:v>
                </c:pt>
                <c:pt idx="904">
                  <c:v>-2.2639800008619204E-3</c:v>
                </c:pt>
                <c:pt idx="906">
                  <c:v>-1.0601080000924412E-2</c:v>
                </c:pt>
                <c:pt idx="1237" formatCode="0.00000">
                  <c:v>-1.7558799998369068E-2</c:v>
                </c:pt>
                <c:pt idx="1242" formatCode="0.00000">
                  <c:v>-2.2166880000440869E-2</c:v>
                </c:pt>
                <c:pt idx="1246" formatCode="0.00000">
                  <c:v>-2.3136159994464833E-2</c:v>
                </c:pt>
                <c:pt idx="1247" formatCode="0.00000">
                  <c:v>-2.3519940004916862E-2</c:v>
                </c:pt>
                <c:pt idx="1256" formatCode="0.00000">
                  <c:v>-2.0569039996189531E-2</c:v>
                </c:pt>
                <c:pt idx="1267" formatCode="0.00000">
                  <c:v>-1.8872439999540802E-2</c:v>
                </c:pt>
                <c:pt idx="1268" formatCode="0.00000">
                  <c:v>-1.936384000146063E-2</c:v>
                </c:pt>
                <c:pt idx="1269" formatCode="0.00000">
                  <c:v>-1.82156800001394E-2</c:v>
                </c:pt>
                <c:pt idx="1274" formatCode="0.00000">
                  <c:v>-1.8703599998843856E-2</c:v>
                </c:pt>
                <c:pt idx="1285" formatCode="0.00000">
                  <c:v>-1.9376520001969766E-2</c:v>
                </c:pt>
                <c:pt idx="1286" formatCode="0.00000">
                  <c:v>-2.0031799998832867E-2</c:v>
                </c:pt>
                <c:pt idx="1287" formatCode="0.00000">
                  <c:v>-1.9609440001659095E-2</c:v>
                </c:pt>
                <c:pt idx="1288" formatCode="0.00000">
                  <c:v>-1.9790520003880374E-2</c:v>
                </c:pt>
                <c:pt idx="1289" formatCode="0.00000">
                  <c:v>-2.0106980002310593E-2</c:v>
                </c:pt>
                <c:pt idx="1291" formatCode="0.00000">
                  <c:v>-1.9098359996860381E-2</c:v>
                </c:pt>
                <c:pt idx="1292" formatCode="0.00000">
                  <c:v>-1.9875999998475891E-2</c:v>
                </c:pt>
                <c:pt idx="1293" formatCode="0.00000">
                  <c:v>-1.9241599999077152E-2</c:v>
                </c:pt>
                <c:pt idx="1294" formatCode="0.00000">
                  <c:v>-1.8884839999373071E-2</c:v>
                </c:pt>
                <c:pt idx="1295" formatCode="0.00000">
                  <c:v>-1.872709999588551E-2</c:v>
                </c:pt>
                <c:pt idx="1298" formatCode="0.00000">
                  <c:v>-1.6727099995478056E-2</c:v>
                </c:pt>
                <c:pt idx="1303" formatCode="0.00000">
                  <c:v>-2.0777680001629051E-2</c:v>
                </c:pt>
                <c:pt idx="1304" formatCode="0.00000">
                  <c:v>-2.0232959999702871E-2</c:v>
                </c:pt>
                <c:pt idx="1305" formatCode="0.00000">
                  <c:v>-2.0519199999398552E-2</c:v>
                </c:pt>
                <c:pt idx="1307" formatCode="0.00000">
                  <c:v>-2.047275999939302E-2</c:v>
                </c:pt>
                <c:pt idx="1309" formatCode="0.00000">
                  <c:v>-2.0954319996235427E-2</c:v>
                </c:pt>
                <c:pt idx="1311" formatCode="0.00000">
                  <c:v>-2.063540000381181E-2</c:v>
                </c:pt>
                <c:pt idx="1312" formatCode="0.00000">
                  <c:v>-2.0797560006030835E-2</c:v>
                </c:pt>
                <c:pt idx="1313" formatCode="0.00000">
                  <c:v>-2.1087239998450968E-2</c:v>
                </c:pt>
                <c:pt idx="1316" formatCode="0.00000">
                  <c:v>-2.1259199995256495E-2</c:v>
                </c:pt>
                <c:pt idx="1317" formatCode="0.00000">
                  <c:v>-2.1645680004439782E-2</c:v>
                </c:pt>
                <c:pt idx="1318" formatCode="0.00000">
                  <c:v>-2.1169480001844931E-2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06-4122-88B0-1269A213EAD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Active!$K$21:$K$1985</c:f>
              <c:numCache>
                <c:formatCode>General</c:formatCode>
                <c:ptCount val="1965"/>
                <c:pt idx="644">
                  <c:v>-2.0124000002397224E-4</c:v>
                </c:pt>
                <c:pt idx="645">
                  <c:v>7.9876000381773338E-4</c:v>
                </c:pt>
                <c:pt idx="648">
                  <c:v>6.3660000159870833E-4</c:v>
                </c:pt>
                <c:pt idx="653">
                  <c:v>4.5555199976661243E-3</c:v>
                </c:pt>
                <c:pt idx="654">
                  <c:v>-6.0664000193355605E-4</c:v>
                </c:pt>
                <c:pt idx="656">
                  <c:v>-1.0980400038533844E-3</c:v>
                </c:pt>
                <c:pt idx="658">
                  <c:v>1.5604399959556758E-3</c:v>
                </c:pt>
                <c:pt idx="660">
                  <c:v>2.4793599950498901E-3</c:v>
                </c:pt>
                <c:pt idx="663">
                  <c:v>-6.0172000667080283E-4</c:v>
                </c:pt>
                <c:pt idx="667">
                  <c:v>4.154799971729517E-4</c:v>
                </c:pt>
                <c:pt idx="668">
                  <c:v>1.4154800010146573E-3</c:v>
                </c:pt>
                <c:pt idx="672">
                  <c:v>-1.2552800035336986E-3</c:v>
                </c:pt>
                <c:pt idx="673">
                  <c:v>6.6363999940222129E-4</c:v>
                </c:pt>
                <c:pt idx="675">
                  <c:v>-9.2604000383289531E-4</c:v>
                </c:pt>
                <c:pt idx="679">
                  <c:v>5.0147999718319625E-4</c:v>
                </c:pt>
                <c:pt idx="681">
                  <c:v>-6.5795999980764464E-3</c:v>
                </c:pt>
                <c:pt idx="687">
                  <c:v>-1.2650800053961575E-3</c:v>
                </c:pt>
                <c:pt idx="688">
                  <c:v>-9.3091999588068575E-4</c:v>
                </c:pt>
                <c:pt idx="693">
                  <c:v>2.9880000001867302E-3</c:v>
                </c:pt>
                <c:pt idx="694">
                  <c:v>2.8258399979677051E-3</c:v>
                </c:pt>
                <c:pt idx="696">
                  <c:v>1.501519996963907E-3</c:v>
                </c:pt>
                <c:pt idx="707">
                  <c:v>8.0912400007946417E-3</c:v>
                </c:pt>
                <c:pt idx="708">
                  <c:v>2.5015599967446178E-3</c:v>
                </c:pt>
                <c:pt idx="710">
                  <c:v>3.3939999411813915E-4</c:v>
                </c:pt>
                <c:pt idx="712">
                  <c:v>5.2583199940272607E-3</c:v>
                </c:pt>
                <c:pt idx="714">
                  <c:v>6.1772400003974326E-3</c:v>
                </c:pt>
                <c:pt idx="721">
                  <c:v>3.0150800012052059E-3</c:v>
                </c:pt>
                <c:pt idx="722">
                  <c:v>5.4425999987870455E-3</c:v>
                </c:pt>
                <c:pt idx="730">
                  <c:v>-7.4655999924289063E-4</c:v>
                </c:pt>
                <c:pt idx="731">
                  <c:v>5.2534400019794703E-3</c:v>
                </c:pt>
                <c:pt idx="734">
                  <c:v>4.4205200028955005E-3</c:v>
                </c:pt>
                <c:pt idx="753">
                  <c:v>-3.9516000106232241E-4</c:v>
                </c:pt>
                <c:pt idx="756">
                  <c:v>4.9512800032971427E-3</c:v>
                </c:pt>
                <c:pt idx="762">
                  <c:v>3.8372000562958419E-4</c:v>
                </c:pt>
                <c:pt idx="776">
                  <c:v>-3.7243600017973222E-3</c:v>
                </c:pt>
                <c:pt idx="778">
                  <c:v>-2.4762000030023046E-3</c:v>
                </c:pt>
                <c:pt idx="779">
                  <c:v>-3.9676000014878809E-3</c:v>
                </c:pt>
                <c:pt idx="780">
                  <c:v>-2.9676000049221329E-3</c:v>
                </c:pt>
                <c:pt idx="784">
                  <c:v>-1.7022400061250664E-3</c:v>
                </c:pt>
                <c:pt idx="799">
                  <c:v>-6.1131999973440543E-4</c:v>
                </c:pt>
                <c:pt idx="801">
                  <c:v>-5.2648800046881661E-3</c:v>
                </c:pt>
                <c:pt idx="811">
                  <c:v>-4.1297200004919432E-3</c:v>
                </c:pt>
                <c:pt idx="813">
                  <c:v>-3.2918800061452202E-3</c:v>
                </c:pt>
                <c:pt idx="817">
                  <c:v>-8.8643600029172376E-3</c:v>
                </c:pt>
                <c:pt idx="819">
                  <c:v>4.6488000225508586E-4</c:v>
                </c:pt>
                <c:pt idx="825">
                  <c:v>-5.2697599967359565E-3</c:v>
                </c:pt>
                <c:pt idx="830">
                  <c:v>-5.345919998944737E-3</c:v>
                </c:pt>
                <c:pt idx="832">
                  <c:v>-3.0166800061124377E-3</c:v>
                </c:pt>
                <c:pt idx="839">
                  <c:v>-6.5350799995940179E-3</c:v>
                </c:pt>
                <c:pt idx="840">
                  <c:v>-6.0264799976721406E-3</c:v>
                </c:pt>
                <c:pt idx="842">
                  <c:v>-1.0512959997868165E-2</c:v>
                </c:pt>
                <c:pt idx="843">
                  <c:v>-9.5129600013024174E-3</c:v>
                </c:pt>
                <c:pt idx="844">
                  <c:v>-5.0043599985656328E-3</c:v>
                </c:pt>
                <c:pt idx="845">
                  <c:v>-4.0043599947239272E-3</c:v>
                </c:pt>
                <c:pt idx="846">
                  <c:v>-4.1026399994734675E-3</c:v>
                </c:pt>
                <c:pt idx="852">
                  <c:v>-5.6702000001678243E-3</c:v>
                </c:pt>
                <c:pt idx="855">
                  <c:v>-1.0832359999767505E-2</c:v>
                </c:pt>
                <c:pt idx="867">
                  <c:v>-9.5939999955589883E-3</c:v>
                </c:pt>
                <c:pt idx="869">
                  <c:v>-4.2475599984754808E-3</c:v>
                </c:pt>
                <c:pt idx="871">
                  <c:v>-5.8372400017105974E-3</c:v>
                </c:pt>
                <c:pt idx="872">
                  <c:v>-1.0918320003838744E-2</c:v>
                </c:pt>
                <c:pt idx="880">
                  <c:v>-7.1615600027143955E-3</c:v>
                </c:pt>
                <c:pt idx="883">
                  <c:v>-4.8323200026061386E-3</c:v>
                </c:pt>
                <c:pt idx="884">
                  <c:v>-4.4858800029032864E-3</c:v>
                </c:pt>
                <c:pt idx="887">
                  <c:v>-3.7438400031533092E-3</c:v>
                </c:pt>
                <c:pt idx="890">
                  <c:v>-7.5939599992125295E-3</c:v>
                </c:pt>
                <c:pt idx="891">
                  <c:v>-8.0853600011323579E-3</c:v>
                </c:pt>
                <c:pt idx="893">
                  <c:v>-3.1664400012232363E-3</c:v>
                </c:pt>
                <c:pt idx="894">
                  <c:v>-1.1657839997496922E-2</c:v>
                </c:pt>
                <c:pt idx="896">
                  <c:v>-6.6578400001162663E-3</c:v>
                </c:pt>
                <c:pt idx="897">
                  <c:v>-1.1756120002246462E-2</c:v>
                </c:pt>
                <c:pt idx="901">
                  <c:v>-1.1819999999715947E-2</c:v>
                </c:pt>
                <c:pt idx="902">
                  <c:v>-6.918279999808874E-3</c:v>
                </c:pt>
                <c:pt idx="907">
                  <c:v>-9.0804400024353527E-3</c:v>
                </c:pt>
                <c:pt idx="910">
                  <c:v>-1.3242599998193327E-2</c:v>
                </c:pt>
                <c:pt idx="911">
                  <c:v>-4.2425999999977648E-3</c:v>
                </c:pt>
                <c:pt idx="913">
                  <c:v>-1.1323680002533365E-2</c:v>
                </c:pt>
                <c:pt idx="922">
                  <c:v>-8.8199599995277822E-3</c:v>
                </c:pt>
                <c:pt idx="923">
                  <c:v>-1.2901039997814223E-2</c:v>
                </c:pt>
                <c:pt idx="924">
                  <c:v>-1.1733959996490739E-2</c:v>
                </c:pt>
                <c:pt idx="925">
                  <c:v>-7.733959995675832E-3</c:v>
                </c:pt>
                <c:pt idx="938">
                  <c:v>-9.9820799950975925E-3</c:v>
                </c:pt>
                <c:pt idx="940">
                  <c:v>-1.0733920003985986E-2</c:v>
                </c:pt>
                <c:pt idx="941">
                  <c:v>-1.1225319998629857E-2</c:v>
                </c:pt>
                <c:pt idx="942">
                  <c:v>-1.0225320002064109E-2</c:v>
                </c:pt>
                <c:pt idx="943">
                  <c:v>-1.1815000005299225E-2</c:v>
                </c:pt>
                <c:pt idx="944">
                  <c:v>-9.3064000029698946E-3</c:v>
                </c:pt>
                <c:pt idx="945">
                  <c:v>-1.4549640007317066E-2</c:v>
                </c:pt>
                <c:pt idx="946">
                  <c:v>-1.0041040004580282E-2</c:v>
                </c:pt>
                <c:pt idx="957">
                  <c:v>-9.7928800023510121E-3</c:v>
                </c:pt>
                <c:pt idx="959">
                  <c:v>-1.2053319995175116E-2</c:v>
                </c:pt>
                <c:pt idx="960">
                  <c:v>-1.1544720000529196E-2</c:v>
                </c:pt>
                <c:pt idx="974">
                  <c:v>-1.146852000238141E-2</c:v>
                </c:pt>
                <c:pt idx="975">
                  <c:v>-9.4685200019739568E-3</c:v>
                </c:pt>
                <c:pt idx="976">
                  <c:v>-5.5495999986305833E-3</c:v>
                </c:pt>
                <c:pt idx="977">
                  <c:v>-1.2630680001166184E-2</c:v>
                </c:pt>
                <c:pt idx="978">
                  <c:v>-9.6306800041929819E-3</c:v>
                </c:pt>
                <c:pt idx="983">
                  <c:v>-3.2793200007290579E-3</c:v>
                </c:pt>
                <c:pt idx="985">
                  <c:v>-8.7191200000233948E-3</c:v>
                </c:pt>
                <c:pt idx="990">
                  <c:v>-8.3652800021809526E-3</c:v>
                </c:pt>
                <c:pt idx="992">
                  <c:v>-1.5117119997739792E-2</c:v>
                </c:pt>
                <c:pt idx="993">
                  <c:v>-1.019819999783067E-2</c:v>
                </c:pt>
                <c:pt idx="996">
                  <c:v>-4.5225200010463595E-3</c:v>
                </c:pt>
                <c:pt idx="999">
                  <c:v>-1.0436520002258476E-2</c:v>
                </c:pt>
                <c:pt idx="1000">
                  <c:v>-9.9279200003365986E-3</c:v>
                </c:pt>
                <c:pt idx="1004">
                  <c:v>-1.5608479996444657E-2</c:v>
                </c:pt>
                <c:pt idx="1007">
                  <c:v>-1.385172000300372E-2</c:v>
                </c:pt>
                <c:pt idx="1024">
                  <c:v>-1.11711200006539E-2</c:v>
                </c:pt>
                <c:pt idx="1029">
                  <c:v>-2.4424160001217388E-2</c:v>
                </c:pt>
                <c:pt idx="1035">
                  <c:v>-1.6500320001796354E-2</c:v>
                </c:pt>
                <c:pt idx="1043">
                  <c:v>-1.3672280001628678E-2</c:v>
                </c:pt>
                <c:pt idx="1045">
                  <c:v>-1.5175959997577593E-2</c:v>
                </c:pt>
                <c:pt idx="1047">
                  <c:v>-2.2910600004252046E-2</c:v>
                </c:pt>
                <c:pt idx="1049">
                  <c:v>-7.910600004834123E-3</c:v>
                </c:pt>
                <c:pt idx="1062">
                  <c:v>-1.3900760000979062E-2</c:v>
                </c:pt>
                <c:pt idx="1066">
                  <c:v>-1.7910559996380471E-2</c:v>
                </c:pt>
                <c:pt idx="1067">
                  <c:v>-1.4645199997175951E-2</c:v>
                </c:pt>
                <c:pt idx="1070">
                  <c:v>-1.5905640000710264E-2</c:v>
                </c:pt>
                <c:pt idx="1073">
                  <c:v>-1.4392120006959885E-2</c:v>
                </c:pt>
                <c:pt idx="1074">
                  <c:v>-1.4473199997155461E-2</c:v>
                </c:pt>
                <c:pt idx="1076">
                  <c:v>-1.5483000002859626E-2</c:v>
                </c:pt>
                <c:pt idx="1077">
                  <c:v>-1.7426239995984361E-2</c:v>
                </c:pt>
                <c:pt idx="1083">
                  <c:v>-1.6126720001921058E-2</c:v>
                </c:pt>
                <c:pt idx="1084">
                  <c:v>-1.6716399994038511E-2</c:v>
                </c:pt>
                <c:pt idx="1085">
                  <c:v>-1.779747999535175E-2</c:v>
                </c:pt>
                <c:pt idx="1086">
                  <c:v>-1.6878559996257536E-2</c:v>
                </c:pt>
                <c:pt idx="1087">
                  <c:v>-1.5878559999691788E-2</c:v>
                </c:pt>
                <c:pt idx="1091">
                  <c:v>-1.7726199999742676E-2</c:v>
                </c:pt>
                <c:pt idx="1094">
                  <c:v>-1.9969439999840688E-2</c:v>
                </c:pt>
                <c:pt idx="1096">
                  <c:v>-1.5802360001544002E-2</c:v>
                </c:pt>
                <c:pt idx="1097">
                  <c:v>-1.8964520000736229E-2</c:v>
                </c:pt>
                <c:pt idx="1103">
                  <c:v>-1.8288840001332574E-2</c:v>
                </c:pt>
                <c:pt idx="1104">
                  <c:v>-1.8369919998804107E-2</c:v>
                </c:pt>
                <c:pt idx="1108">
                  <c:v>-1.8888320002588443E-2</c:v>
                </c:pt>
                <c:pt idx="1109">
                  <c:v>-2.3541880000266246E-2</c:v>
                </c:pt>
                <c:pt idx="1130">
                  <c:v>-2.1942359999229666E-2</c:v>
                </c:pt>
                <c:pt idx="1135">
                  <c:v>-1.9856359998811968E-2</c:v>
                </c:pt>
                <c:pt idx="1136">
                  <c:v>-1.7018519996781833E-2</c:v>
                </c:pt>
                <c:pt idx="1137">
                  <c:v>-1.7099600001529325E-2</c:v>
                </c:pt>
                <c:pt idx="1138">
                  <c:v>-1.9789999998465646E-2</c:v>
                </c:pt>
                <c:pt idx="1139">
                  <c:v>-1.7541839995828923E-2</c:v>
                </c:pt>
                <c:pt idx="1141">
                  <c:v>-2.2374760003003757E-2</c:v>
                </c:pt>
                <c:pt idx="1143">
                  <c:v>-1.6536919996724464E-2</c:v>
                </c:pt>
                <c:pt idx="1144">
                  <c:v>-2.1617999998852611E-2</c:v>
                </c:pt>
                <c:pt idx="1145">
                  <c:v>-1.3305959997524042E-2</c:v>
                </c:pt>
                <c:pt idx="1146">
                  <c:v>-2.1699080003600102E-2</c:v>
                </c:pt>
                <c:pt idx="1147">
                  <c:v>-1.6699079998943489E-2</c:v>
                </c:pt>
                <c:pt idx="1148">
                  <c:v>-1.4780160003283527E-2</c:v>
                </c:pt>
                <c:pt idx="1149">
                  <c:v>-2.7369839997845702E-2</c:v>
                </c:pt>
                <c:pt idx="1150">
                  <c:v>-2.1861239998543169E-2</c:v>
                </c:pt>
                <c:pt idx="1152">
                  <c:v>-1.8450919997121673E-2</c:v>
                </c:pt>
                <c:pt idx="1153">
                  <c:v>-2.5942320004105568E-2</c:v>
                </c:pt>
                <c:pt idx="1154">
                  <c:v>-1.9942320002883207E-2</c:v>
                </c:pt>
                <c:pt idx="1155">
                  <c:v>-1.9942320002883207E-2</c:v>
                </c:pt>
                <c:pt idx="1158">
                  <c:v>-2.1023399996920489E-2</c:v>
                </c:pt>
                <c:pt idx="1159">
                  <c:v>-1.8514800001867115E-2</c:v>
                </c:pt>
                <c:pt idx="1160">
                  <c:v>-1.5613080002367496E-2</c:v>
                </c:pt>
                <c:pt idx="1165">
                  <c:v>-1.6185560001758859E-2</c:v>
                </c:pt>
                <c:pt idx="1169">
                  <c:v>-1.9590960000641644E-2</c:v>
                </c:pt>
                <c:pt idx="1172">
                  <c:v>-2.2438599997258279E-2</c:v>
                </c:pt>
                <c:pt idx="1173">
                  <c:v>-2.1190440005739219E-2</c:v>
                </c:pt>
                <c:pt idx="1174">
                  <c:v>-2.1271519995934796E-2</c:v>
                </c:pt>
                <c:pt idx="1176">
                  <c:v>-1.9444000005023554E-2</c:v>
                </c:pt>
                <c:pt idx="1177">
                  <c:v>-2.1433679998153821E-2</c:v>
                </c:pt>
                <c:pt idx="1178">
                  <c:v>-2.0433680001588073E-2</c:v>
                </c:pt>
                <c:pt idx="1179">
                  <c:v>-2.600615999836009E-2</c:v>
                </c:pt>
                <c:pt idx="1181">
                  <c:v>-2.0676920001278631E-2</c:v>
                </c:pt>
                <c:pt idx="1183">
                  <c:v>-1.7758000001776963E-2</c:v>
                </c:pt>
                <c:pt idx="1184">
                  <c:v>-1.923908000026131E-2</c:v>
                </c:pt>
                <c:pt idx="1185">
                  <c:v>-1.9590919997426681E-2</c:v>
                </c:pt>
                <c:pt idx="1186">
                  <c:v>-1.7672000001766719E-2</c:v>
                </c:pt>
                <c:pt idx="1187">
                  <c:v>-2.015848000155529E-2</c:v>
                </c:pt>
                <c:pt idx="1188">
                  <c:v>-1.8158480001147836E-2</c:v>
                </c:pt>
                <c:pt idx="1189">
                  <c:v>-2.0436120001249947E-2</c:v>
                </c:pt>
                <c:pt idx="1190">
                  <c:v>-1.7622840001422446E-2</c:v>
                </c:pt>
                <c:pt idx="1191">
                  <c:v>-2.1787199999380391E-2</c:v>
                </c:pt>
                <c:pt idx="1205" formatCode="0.00000">
                  <c:v>-2.0189179995213635E-2</c:v>
                </c:pt>
                <c:pt idx="1232" formatCode="0.00000">
                  <c:v>-2.6487559996894561E-2</c:v>
                </c:pt>
                <c:pt idx="1253" formatCode="0.00000">
                  <c:v>-2.0477400001254864E-2</c:v>
                </c:pt>
                <c:pt idx="1306" formatCode="0.00000">
                  <c:v>-2.0200279999698978E-2</c:v>
                </c:pt>
                <c:pt idx="1308" formatCode="0.00000">
                  <c:v>-2.0260960001905914E-2</c:v>
                </c:pt>
                <c:pt idx="1310" formatCode="0.00000">
                  <c:v>-2.0447440001589712E-2</c:v>
                </c:pt>
                <c:pt idx="1314" formatCode="0.00000">
                  <c:v>-2.0271759996830951E-2</c:v>
                </c:pt>
                <c:pt idx="1315" formatCode="0.00000">
                  <c:v>-2.1238319997792132E-2</c:v>
                </c:pt>
                <c:pt idx="1319" formatCode="0.00000">
                  <c:v>-2.2062600000936072E-2</c:v>
                </c:pt>
                <c:pt idx="1320" formatCode="0.00000">
                  <c:v>-2.2062600000936072E-2</c:v>
                </c:pt>
                <c:pt idx="1322" formatCode="0.00000">
                  <c:v>-2.2820320002210792E-2</c:v>
                </c:pt>
                <c:pt idx="1323" formatCode="0.00000">
                  <c:v>-2.2820320002210792E-2</c:v>
                </c:pt>
                <c:pt idx="1324" formatCode="0.00000">
                  <c:v>-2.2720319997461047E-2</c:v>
                </c:pt>
                <c:pt idx="1326" formatCode="0.00000">
                  <c:v>-2.284044000407448E-2</c:v>
                </c:pt>
                <c:pt idx="1327" formatCode="0.00000">
                  <c:v>-2.3382439998385962E-2</c:v>
                </c:pt>
                <c:pt idx="1328" formatCode="0.00000">
                  <c:v>-2.3926880006911233E-2</c:v>
                </c:pt>
                <c:pt idx="1329" formatCode="0.00000">
                  <c:v>-2.4268399996799417E-2</c:v>
                </c:pt>
                <c:pt idx="1332" formatCode="0.00000">
                  <c:v>-2.5603000001865439E-2</c:v>
                </c:pt>
                <c:pt idx="1333" formatCode="0.00000">
                  <c:v>-2.6503920002141967E-2</c:v>
                </c:pt>
                <c:pt idx="1334" formatCode="0.00000">
                  <c:v>-2.6687239995226264E-2</c:v>
                </c:pt>
                <c:pt idx="1335" formatCode="0.00000">
                  <c:v>-2.666876000148477E-2</c:v>
                </c:pt>
                <c:pt idx="1336" formatCode="0.00000">
                  <c:v>-2.6808359994902276E-2</c:v>
                </c:pt>
                <c:pt idx="1337" formatCode="0.00000">
                  <c:v>-2.6393219995952677E-2</c:v>
                </c:pt>
                <c:pt idx="1338" formatCode="0.00000">
                  <c:v>-2.6792600001499522E-2</c:v>
                </c:pt>
                <c:pt idx="1339" formatCode="0.00000">
                  <c:v>-2.796680000028573E-2</c:v>
                </c:pt>
                <c:pt idx="1340" formatCode="0.00000">
                  <c:v>-2.8035519993864E-2</c:v>
                </c:pt>
                <c:pt idx="1343" formatCode="0.00000">
                  <c:v>-2.5155240000458434E-2</c:v>
                </c:pt>
                <c:pt idx="1344" formatCode="0.00000">
                  <c:v>-2.2155239996209275E-2</c:v>
                </c:pt>
                <c:pt idx="1345" formatCode="0.00000">
                  <c:v>-2.1155239999643527E-2</c:v>
                </c:pt>
                <c:pt idx="1346" formatCode="0.00000">
                  <c:v>-1.715523999882862E-2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  <c:pt idx="1370" formatCode="0.00000">
                  <c:v>-3.9096920001611579E-2</c:v>
                </c:pt>
                <c:pt idx="1371" formatCode="0.00000">
                  <c:v>-3.9395679938024841E-2</c:v>
                </c:pt>
                <c:pt idx="1372" formatCode="0.00000">
                  <c:v>-3.9285359998757485E-2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06-4122-88B0-1269A213EAD0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Active!$L$21:$L$1985</c:f>
              <c:numCache>
                <c:formatCode>General</c:formatCode>
                <c:ptCount val="1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06-4122-88B0-1269A213EA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Active!$M$21:$M$1985</c:f>
              <c:numCache>
                <c:formatCode>General</c:formatCode>
                <c:ptCount val="1965"/>
                <c:pt idx="1151">
                  <c:v>-2.0441240005311556E-2</c:v>
                </c:pt>
                <c:pt idx="1157">
                  <c:v>-2.0733720004500356E-2</c:v>
                </c:pt>
                <c:pt idx="1180">
                  <c:v>-1.7926159998751245E-2</c:v>
                </c:pt>
                <c:pt idx="1194">
                  <c:v>-2.1167959996091668E-2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06-4122-88B0-1269A213EA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Active!$N$21:$N$1985</c:f>
              <c:numCache>
                <c:formatCode>General</c:formatCode>
                <c:ptCount val="1965"/>
                <c:pt idx="311" formatCode="0.00000">
                  <c:v>4.1717199928825721E-3</c:v>
                </c:pt>
                <c:pt idx="314" formatCode="0.00000">
                  <c:v>1.8277600029250607E-3</c:v>
                </c:pt>
                <c:pt idx="330" formatCode="0.00000">
                  <c:v>-2.1815959997184109E-2</c:v>
                </c:pt>
                <c:pt idx="342" formatCode="0.00000">
                  <c:v>4.1128000011667609E-3</c:v>
                </c:pt>
                <c:pt idx="343" formatCode="0.00000">
                  <c:v>-1.8380399997113273E-3</c:v>
                </c:pt>
                <c:pt idx="368" formatCode="0.00000">
                  <c:v>-2.1640000340994447E-4</c:v>
                </c:pt>
                <c:pt idx="370" formatCode="0.00000">
                  <c:v>8.7025199973140843E-3</c:v>
                </c:pt>
                <c:pt idx="372" formatCode="0.00000">
                  <c:v>1.1300400001346134E-3</c:v>
                </c:pt>
                <c:pt idx="374" formatCode="0.00000">
                  <c:v>3.0317599957925268E-3</c:v>
                </c:pt>
                <c:pt idx="376" formatCode="0.00000">
                  <c:v>-4.9319998652208596E-5</c:v>
                </c:pt>
                <c:pt idx="390" formatCode="0.00000">
                  <c:v>6.9764000363647938E-4</c:v>
                </c:pt>
                <c:pt idx="391" formatCode="0.00000">
                  <c:v>-2.3834399980842136E-3</c:v>
                </c:pt>
                <c:pt idx="401" formatCode="0.00000">
                  <c:v>-1.6266800012090243E-3</c:v>
                </c:pt>
                <c:pt idx="408" formatCode="0.00000">
                  <c:v>2.1607999951811507E-4</c:v>
                </c:pt>
                <c:pt idx="410" formatCode="0.00000">
                  <c:v>-3.631560000940226E-3</c:v>
                </c:pt>
                <c:pt idx="411" formatCode="0.00000">
                  <c:v>-1.3793719997920562E-2</c:v>
                </c:pt>
                <c:pt idx="412" formatCode="0.00000">
                  <c:v>5.355199973564595E-4</c:v>
                </c:pt>
                <c:pt idx="416" formatCode="0.00000">
                  <c:v>2.2112000006018206E-3</c:v>
                </c:pt>
                <c:pt idx="418" formatCode="0.00000">
                  <c:v>2.6387199977762066E-3</c:v>
                </c:pt>
                <c:pt idx="426" formatCode="0.00000">
                  <c:v>1.547840001876466E-3</c:v>
                </c:pt>
                <c:pt idx="428" formatCode="0.00000">
                  <c:v>1.5527600044151768E-3</c:v>
                </c:pt>
                <c:pt idx="430" formatCode="0.00000">
                  <c:v>-1.9908000103896484E-4</c:v>
                </c:pt>
                <c:pt idx="433" formatCode="0.00000">
                  <c:v>-4.423200007295236E-4</c:v>
                </c:pt>
                <c:pt idx="434" formatCode="0.00000">
                  <c:v>1.55767999967793E-3</c:v>
                </c:pt>
                <c:pt idx="446" formatCode="0.00000">
                  <c:v>2.486440003849566E-3</c:v>
                </c:pt>
                <c:pt idx="447" formatCode="0.00000">
                  <c:v>8.4864399977959692E-3</c:v>
                </c:pt>
                <c:pt idx="448" formatCode="0.00000">
                  <c:v>-6.7572000261861831E-4</c:v>
                </c:pt>
                <c:pt idx="449" formatCode="0.00000">
                  <c:v>-1.7936400035978295E-3</c:v>
                </c:pt>
                <c:pt idx="451" formatCode="0.00000">
                  <c:v>-4.1007600011653267E-3</c:v>
                </c:pt>
                <c:pt idx="453" formatCode="0.00000">
                  <c:v>2.3095600045053288E-3</c:v>
                </c:pt>
                <c:pt idx="457" formatCode="0.00000">
                  <c:v>-3.8525999989360571E-3</c:v>
                </c:pt>
                <c:pt idx="466" formatCode="0.00000">
                  <c:v>-2.4201600026572123E-3</c:v>
                </c:pt>
                <c:pt idx="467" formatCode="0.00000">
                  <c:v>-4.2016000224975869E-4</c:v>
                </c:pt>
                <c:pt idx="469" formatCode="0.00000">
                  <c:v>6.9901599999866448E-3</c:v>
                </c:pt>
                <c:pt idx="470" formatCode="0.00000">
                  <c:v>-8.5823199988226406E-3</c:v>
                </c:pt>
                <c:pt idx="471" formatCode="0.00000">
                  <c:v>1.5847600006964058E-3</c:v>
                </c:pt>
                <c:pt idx="475" formatCode="0.00000">
                  <c:v>4.6751839996431954E-2</c:v>
                </c:pt>
                <c:pt idx="476" formatCode="0.00000">
                  <c:v>5.8132799968007021E-3</c:v>
                </c:pt>
                <c:pt idx="478" formatCode="0.00000">
                  <c:v>2.6560400001471862E-3</c:v>
                </c:pt>
                <c:pt idx="479" formatCode="0.00000">
                  <c:v>1.055775999702746E-2</c:v>
                </c:pt>
                <c:pt idx="482" formatCode="0.00000">
                  <c:v>-5.8719999651657417E-4</c:v>
                </c:pt>
                <c:pt idx="485" formatCode="0.00000">
                  <c:v>5.798799975309521E-4</c:v>
                </c:pt>
                <c:pt idx="490" formatCode="0.00000">
                  <c:v>5.4988000047160313E-3</c:v>
                </c:pt>
                <c:pt idx="494" formatCode="0.00000">
                  <c:v>4.1772000258788466E-4</c:v>
                </c:pt>
                <c:pt idx="498" formatCode="0.00000">
                  <c:v>1.6658799941069447E-3</c:v>
                </c:pt>
                <c:pt idx="500" formatCode="0.00000">
                  <c:v>1.5037199991638772E-3</c:v>
                </c:pt>
                <c:pt idx="502" formatCode="0.00000">
                  <c:v>-9.8768000316340476E-4</c:v>
                </c:pt>
                <c:pt idx="504" formatCode="0.00000">
                  <c:v>-1.5773599952808581E-3</c:v>
                </c:pt>
                <c:pt idx="506" formatCode="0.00000">
                  <c:v>4.4226399986655451E-3</c:v>
                </c:pt>
                <c:pt idx="508" formatCode="0.00000">
                  <c:v>1.3415600042208098E-3</c:v>
                </c:pt>
                <c:pt idx="510" formatCode="0.00000">
                  <c:v>3.2604799998807721E-3</c:v>
                </c:pt>
                <c:pt idx="512" formatCode="0.00000">
                  <c:v>-3.8206000026548281E-3</c:v>
                </c:pt>
                <c:pt idx="514" formatCode="0.00000">
                  <c:v>3.427560004638508E-3</c:v>
                </c:pt>
                <c:pt idx="515" formatCode="0.00000">
                  <c:v>-2.6775999867822975E-4</c:v>
                </c:pt>
                <c:pt idx="516" formatCode="0.00000">
                  <c:v>8.1824000517372042E-4</c:v>
                </c:pt>
                <c:pt idx="519" formatCode="0.00000">
                  <c:v>9.0424000518396497E-4</c:v>
                </c:pt>
                <c:pt idx="520" formatCode="0.00000">
                  <c:v>-3.668240002298262E-3</c:v>
                </c:pt>
                <c:pt idx="521" formatCode="0.00000">
                  <c:v>5.5799199981265701E-3</c:v>
                </c:pt>
                <c:pt idx="522" formatCode="0.00000">
                  <c:v>4.1775999852688983E-4</c:v>
                </c:pt>
                <c:pt idx="523" formatCode="0.00000">
                  <c:v>2.4177599989343435E-3</c:v>
                </c:pt>
                <c:pt idx="524" formatCode="0.00000">
                  <c:v>5.4177599959075451E-3</c:v>
                </c:pt>
                <c:pt idx="526" formatCode="0.00000">
                  <c:v>8.4527999570127577E-4</c:v>
                </c:pt>
                <c:pt idx="527" formatCode="0.00000">
                  <c:v>-2.3580000561196357E-4</c:v>
                </c:pt>
                <c:pt idx="529" formatCode="0.00000">
                  <c:v>7.6831199985463172E-3</c:v>
                </c:pt>
                <c:pt idx="531" formatCode="0.00000">
                  <c:v>-1.4979999832576141E-4</c:v>
                </c:pt>
                <c:pt idx="535" formatCode="0.00000">
                  <c:v>2.7691199938999489E-3</c:v>
                </c:pt>
                <c:pt idx="536" formatCode="0.00000">
                  <c:v>3.7691199977416545E-3</c:v>
                </c:pt>
                <c:pt idx="538" formatCode="0.00000">
                  <c:v>2.6880399964284152E-3</c:v>
                </c:pt>
                <c:pt idx="539" formatCode="0.00000">
                  <c:v>1.7279999156016856E-5</c:v>
                </c:pt>
                <c:pt idx="540" formatCode="0.00000">
                  <c:v>3.0172800034051761E-3</c:v>
                </c:pt>
                <c:pt idx="542" formatCode="0.00000">
                  <c:v>-2.0637999987229705E-3</c:v>
                </c:pt>
                <c:pt idx="543" formatCode="0.00000">
                  <c:v>-6.5011199985747226E-3</c:v>
                </c:pt>
                <c:pt idx="544" formatCode="0.00000">
                  <c:v>-5.8220000209985301E-4</c:v>
                </c:pt>
                <c:pt idx="545" formatCode="0.00000">
                  <c:v>1.7642399980104528E-3</c:v>
                </c:pt>
                <c:pt idx="546" formatCode="0.00000">
                  <c:v>-7.2715999704087153E-4</c:v>
                </c:pt>
                <c:pt idx="547" formatCode="0.00000">
                  <c:v>2.2728399999323301E-3</c:v>
                </c:pt>
                <c:pt idx="548" formatCode="0.00000">
                  <c:v>-8.2544000179041177E-4</c:v>
                </c:pt>
                <c:pt idx="549" formatCode="0.00000">
                  <c:v>9.347999730380252E-5</c:v>
                </c:pt>
                <c:pt idx="552" formatCode="0.00000">
                  <c:v>-6.8679997639264911E-5</c:v>
                </c:pt>
                <c:pt idx="553" formatCode="0.00000">
                  <c:v>2.9313199993339367E-3</c:v>
                </c:pt>
                <c:pt idx="554" formatCode="0.00000">
                  <c:v>2.7691599971149117E-3</c:v>
                </c:pt>
                <c:pt idx="555" formatCode="0.00000">
                  <c:v>4.7863599975244142E-3</c:v>
                </c:pt>
                <c:pt idx="556" formatCode="0.00000">
                  <c:v>-3.1191999732982367E-4</c:v>
                </c:pt>
                <c:pt idx="557" formatCode="0.00000">
                  <c:v>6.0700000176439062E-4</c:v>
                </c:pt>
                <c:pt idx="570" formatCode="0.00000">
                  <c:v>1.4448399961111136E-3</c:v>
                </c:pt>
                <c:pt idx="571" formatCode="0.00000">
                  <c:v>4.6930000025895424E-3</c:v>
                </c:pt>
                <c:pt idx="573" formatCode="0.00000">
                  <c:v>3.449759999057278E-3</c:v>
                </c:pt>
                <c:pt idx="574" formatCode="0.00000">
                  <c:v>-1.793479998013936E-3</c:v>
                </c:pt>
                <c:pt idx="575" formatCode="0.00000">
                  <c:v>-8.1312000111211091E-4</c:v>
                </c:pt>
                <c:pt idx="576" formatCode="0.00000">
                  <c:v>-7.3560004238970578E-5</c:v>
                </c:pt>
                <c:pt idx="577" formatCode="0.00000">
                  <c:v>-1.8254000024171546E-3</c:v>
                </c:pt>
                <c:pt idx="578" formatCode="0.00000">
                  <c:v>-1.3168000004952773E-3</c:v>
                </c:pt>
                <c:pt idx="582" formatCode="0.00000">
                  <c:v>5.2103999769315124E-4</c:v>
                </c:pt>
                <c:pt idx="583" formatCode="0.00000">
                  <c:v>-5.600400036200881E-4</c:v>
                </c:pt>
                <c:pt idx="584" formatCode="0.00000">
                  <c:v>5.4399599976022728E-3</c:v>
                </c:pt>
                <c:pt idx="585" formatCode="0.00000">
                  <c:v>-4.6411200019065291E-3</c:v>
                </c:pt>
                <c:pt idx="586" formatCode="0.00000">
                  <c:v>1.3588799993158318E-3</c:v>
                </c:pt>
                <c:pt idx="589" formatCode="0.00000">
                  <c:v>1.9671999325510114E-4</c:v>
                </c:pt>
                <c:pt idx="590" formatCode="0.00000">
                  <c:v>1.1967199970968068E-3</c:v>
                </c:pt>
                <c:pt idx="592" formatCode="0.00000">
                  <c:v>6.1156399970059283E-3</c:v>
                </c:pt>
                <c:pt idx="597" formatCode="0.00000">
                  <c:v>2.543159993365407E-3</c:v>
                </c:pt>
                <c:pt idx="600" formatCode="0.00000">
                  <c:v>4.6208000276237726E-4</c:v>
                </c:pt>
                <c:pt idx="601" formatCode="0.00000">
                  <c:v>1.1363799996615853E-2</c:v>
                </c:pt>
                <c:pt idx="602" formatCode="0.00000">
                  <c:v>-4.159999662078917E-5</c:v>
                </c:pt>
                <c:pt idx="603" formatCode="0.00000">
                  <c:v>5.9584000046015717E-3</c:v>
                </c:pt>
                <c:pt idx="604" formatCode="0.00000">
                  <c:v>4.4958400001632981E-2</c:v>
                </c:pt>
                <c:pt idx="607" formatCode="0.00000">
                  <c:v>1.7200799993588589E-3</c:v>
                </c:pt>
                <c:pt idx="608" formatCode="0.00000">
                  <c:v>1.6389999946113676E-3</c:v>
                </c:pt>
                <c:pt idx="609" formatCode="0.00000">
                  <c:v>-8.3216800048830919E-3</c:v>
                </c:pt>
                <c:pt idx="613" formatCode="0.00000">
                  <c:v>8.6260000534821302E-4</c:v>
                </c:pt>
                <c:pt idx="615" formatCode="0.00000">
                  <c:v>3.1918399981805123E-3</c:v>
                </c:pt>
                <c:pt idx="616" formatCode="0.00000">
                  <c:v>7.0044000312918797E-4</c:v>
                </c:pt>
                <c:pt idx="617" formatCode="0.00000">
                  <c:v>3.6021599953528494E-3</c:v>
                </c:pt>
                <c:pt idx="618" formatCode="0.00000">
                  <c:v>1.521079997473862E-3</c:v>
                </c:pt>
                <c:pt idx="619" formatCode="0.00000">
                  <c:v>1.5382799974759109E-3</c:v>
                </c:pt>
                <c:pt idx="621" formatCode="0.00000">
                  <c:v>4.9485999988974072E-3</c:v>
                </c:pt>
                <c:pt idx="623" formatCode="0.00000">
                  <c:v>7.8644000313943252E-4</c:v>
                </c:pt>
                <c:pt idx="626" formatCode="0.00000">
                  <c:v>2.7053599987993948E-3</c:v>
                </c:pt>
                <c:pt idx="632" formatCode="0.00000">
                  <c:v>-4.0464800040354021E-3</c:v>
                </c:pt>
                <c:pt idx="633" formatCode="0.00000">
                  <c:v>2.9535199937527068E-3</c:v>
                </c:pt>
                <c:pt idx="636" formatCode="0.00000">
                  <c:v>2.7913599988096394E-3</c:v>
                </c:pt>
                <c:pt idx="637" formatCode="0.00000">
                  <c:v>4.7102800017455593E-3</c:v>
                </c:pt>
                <c:pt idx="638" formatCode="0.00000">
                  <c:v>8.7102800025604665E-3</c:v>
                </c:pt>
                <c:pt idx="640" formatCode="0.00000">
                  <c:v>1.3859600003343076E-3</c:v>
                </c:pt>
                <c:pt idx="641" formatCode="0.00000">
                  <c:v>-1.0543999815126881E-4</c:v>
                </c:pt>
                <c:pt idx="642" formatCode="0.00000">
                  <c:v>-1.2037199994665571E-3</c:v>
                </c:pt>
                <c:pt idx="643" formatCode="0.00000">
                  <c:v>7.1520000346936285E-4</c:v>
                </c:pt>
                <c:pt idx="646" formatCode="0.00000">
                  <c:v>1.1108000035164878E-3</c:v>
                </c:pt>
                <c:pt idx="647" formatCode="0.00000">
                  <c:v>-2.3805999953765422E-3</c:v>
                </c:pt>
                <c:pt idx="651" formatCode="0.00000">
                  <c:v>-6.4616800009389408E-3</c:v>
                </c:pt>
                <c:pt idx="652" formatCode="0.00000">
                  <c:v>-5.0513599999248981E-3</c:v>
                </c:pt>
                <c:pt idx="655" formatCode="0.00000">
                  <c:v>2.9507999715860933E-4</c:v>
                </c:pt>
                <c:pt idx="657" formatCode="0.00000">
                  <c:v>8.1157200038433075E-3</c:v>
                </c:pt>
                <c:pt idx="659" formatCode="0.00000">
                  <c:v>9.7076000383822247E-4</c:v>
                </c:pt>
                <c:pt idx="661" formatCode="0.00000">
                  <c:v>3.3810800014180131E-3</c:v>
                </c:pt>
                <c:pt idx="662" formatCode="0.00000">
                  <c:v>-9.1103199956705794E-3</c:v>
                </c:pt>
                <c:pt idx="671" formatCode="0.00000">
                  <c:v>6.2923999939812347E-4</c:v>
                </c:pt>
                <c:pt idx="674" formatCode="0.00000">
                  <c:v>2.5653599950601347E-3</c:v>
                </c:pt>
                <c:pt idx="678" formatCode="0.00000">
                  <c:v>2.3860000001150183E-3</c:v>
                </c:pt>
                <c:pt idx="682" formatCode="0.00000">
                  <c:v>2.2383999748853967E-4</c:v>
                </c:pt>
                <c:pt idx="685" formatCode="0.00000">
                  <c:v>1.9805999982054345E-3</c:v>
                </c:pt>
                <c:pt idx="686" formatCode="0.00000">
                  <c:v>5.9805999990203418E-3</c:v>
                </c:pt>
                <c:pt idx="697" formatCode="0.00000">
                  <c:v>-7.1864400015329011E-3</c:v>
                </c:pt>
                <c:pt idx="699" formatCode="0.00000">
                  <c:v>2.4081599985947832E-3</c:v>
                </c:pt>
                <c:pt idx="700" formatCode="0.00000">
                  <c:v>1.8184799992013723E-3</c:v>
                </c:pt>
                <c:pt idx="701" formatCode="0.00000">
                  <c:v>-5.5058399957488291E-3</c:v>
                </c:pt>
                <c:pt idx="702" formatCode="0.00000">
                  <c:v>-5.0583999836817384E-4</c:v>
                </c:pt>
                <c:pt idx="703" formatCode="0.00000">
                  <c:v>-6.6800000058719888E-4</c:v>
                </c:pt>
                <c:pt idx="704" formatCode="0.00000">
                  <c:v>2.5091999850701541E-4</c:v>
                </c:pt>
                <c:pt idx="705" formatCode="0.00000">
                  <c:v>-2.4239998310804367E-5</c:v>
                </c:pt>
                <c:pt idx="706" formatCode="0.00000">
                  <c:v>1.4843600001768209E-3</c:v>
                </c:pt>
                <c:pt idx="709" formatCode="0.00000">
                  <c:v>3.4032800031127408E-3</c:v>
                </c:pt>
                <c:pt idx="713" formatCode="0.00000">
                  <c:v>2.5703599967528135E-3</c:v>
                </c:pt>
                <c:pt idx="715" formatCode="0.00000">
                  <c:v>1.4892799954395741E-3</c:v>
                </c:pt>
                <c:pt idx="716" formatCode="0.00000">
                  <c:v>2.4892799992812797E-3</c:v>
                </c:pt>
                <c:pt idx="723" formatCode="0.00000">
                  <c:v>1.246040003024973E-3</c:v>
                </c:pt>
                <c:pt idx="724" formatCode="0.00000">
                  <c:v>5.2460400038398802E-3</c:v>
                </c:pt>
                <c:pt idx="727" formatCode="0.00000">
                  <c:v>4.0028000003076158E-3</c:v>
                </c:pt>
                <c:pt idx="728" formatCode="0.00000">
                  <c:v>-2.3165999955381267E-3</c:v>
                </c:pt>
                <c:pt idx="729" formatCode="0.00000">
                  <c:v>3.9831600006436929E-3</c:v>
                </c:pt>
                <c:pt idx="732" formatCode="0.00000">
                  <c:v>6.6637599957175553E-3</c:v>
                </c:pt>
                <c:pt idx="733" formatCode="0.00000">
                  <c:v>3.9119200009736232E-3</c:v>
                </c:pt>
                <c:pt idx="738" formatCode="0.00000">
                  <c:v>5.2411599972401746E-3</c:v>
                </c:pt>
                <c:pt idx="740" formatCode="0.00000">
                  <c:v>3.0839200044283643E-3</c:v>
                </c:pt>
                <c:pt idx="741" formatCode="0.00000">
                  <c:v>7.0028400004957803E-3</c:v>
                </c:pt>
                <c:pt idx="744" formatCode="0.00000">
                  <c:v>4.8406799978693016E-3</c:v>
                </c:pt>
                <c:pt idx="745" formatCode="0.00000">
                  <c:v>2.5974399977712892E-3</c:v>
                </c:pt>
                <c:pt idx="746" formatCode="0.00000">
                  <c:v>4.4020000495947897E-4</c:v>
                </c:pt>
                <c:pt idx="747" formatCode="0.00000">
                  <c:v>4.9881200029631145E-3</c:v>
                </c:pt>
                <c:pt idx="748" formatCode="0.00000">
                  <c:v>-6.605199960176833E-4</c:v>
                </c:pt>
                <c:pt idx="750" formatCode="0.00000">
                  <c:v>5.8763999550137669E-4</c:v>
                </c:pt>
                <c:pt idx="751" formatCode="0.00000">
                  <c:v>-2.0400038920342922E-6</c:v>
                </c:pt>
                <c:pt idx="752" formatCode="0.00000">
                  <c:v>9.9795999267371371E-4</c:v>
                </c:pt>
                <c:pt idx="755" formatCode="0.00000">
                  <c:v>-5.7452000328339636E-4</c:v>
                </c:pt>
                <c:pt idx="757" formatCode="0.00000">
                  <c:v>5.7547199976397678E-3</c:v>
                </c:pt>
                <c:pt idx="758" formatCode="0.00000">
                  <c:v>-5.7366799956071191E-3</c:v>
                </c:pt>
                <c:pt idx="759" formatCode="0.00000">
                  <c:v>-5.326359998434782E-3</c:v>
                </c:pt>
                <c:pt idx="760" formatCode="0.00000">
                  <c:v>6.7364000278757885E-4</c:v>
                </c:pt>
                <c:pt idx="761" formatCode="0.00000">
                  <c:v>-5.6960000074468553E-4</c:v>
                </c:pt>
                <c:pt idx="763" formatCode="0.00000">
                  <c:v>5.1639999583130702E-4</c:v>
                </c:pt>
                <c:pt idx="764" formatCode="0.00000">
                  <c:v>1.5163999996730126E-3</c:v>
                </c:pt>
                <c:pt idx="765" formatCode="0.00000">
                  <c:v>2.5163999962387607E-3</c:v>
                </c:pt>
                <c:pt idx="766" formatCode="0.00000">
                  <c:v>-9.7500000265426934E-4</c:v>
                </c:pt>
                <c:pt idx="767" formatCode="0.00000">
                  <c:v>2.5000001187436283E-5</c:v>
                </c:pt>
                <c:pt idx="768" formatCode="0.00000">
                  <c:v>-4.1056080000998918E-2</c:v>
                </c:pt>
                <c:pt idx="769" formatCode="0.00000">
                  <c:v>-1.0560800001258031E-3</c:v>
                </c:pt>
                <c:pt idx="770" formatCode="0.00000">
                  <c:v>1.9439199968473986E-3</c:v>
                </c:pt>
                <c:pt idx="771" formatCode="0.00000">
                  <c:v>-2.6457600033609197E-3</c:v>
                </c:pt>
                <c:pt idx="772" formatCode="0.00000">
                  <c:v>-3.6726840000483207E-2</c:v>
                </c:pt>
                <c:pt idx="773" formatCode="0.00000">
                  <c:v>3.7817599950358272E-3</c:v>
                </c:pt>
                <c:pt idx="775" formatCode="0.00000">
                  <c:v>-7.9700799979036674E-3</c:v>
                </c:pt>
                <c:pt idx="777" formatCode="0.00000">
                  <c:v>-1.0020000045187771E-3</c:v>
                </c:pt>
                <c:pt idx="781" formatCode="0.00000">
                  <c:v>-1.1245240006246604E-2</c:v>
                </c:pt>
                <c:pt idx="782" formatCode="0.00000">
                  <c:v>-3.2452400046167895E-3</c:v>
                </c:pt>
                <c:pt idx="783" formatCode="0.00000">
                  <c:v>1.1822799933725037E-3</c:v>
                </c:pt>
                <c:pt idx="785" formatCode="0.00000">
                  <c:v>-4.979879995516967E-3</c:v>
                </c:pt>
                <c:pt idx="786" formatCode="0.00000">
                  <c:v>1.0201200057053939E-3</c:v>
                </c:pt>
                <c:pt idx="787" formatCode="0.00000">
                  <c:v>-4.731720000563655E-3</c:v>
                </c:pt>
                <c:pt idx="788" formatCode="0.00000">
                  <c:v>-7.317199997487478E-4</c:v>
                </c:pt>
                <c:pt idx="790" formatCode="0.00000">
                  <c:v>-3.3852800042950548E-3</c:v>
                </c:pt>
                <c:pt idx="792" formatCode="0.00000">
                  <c:v>-9.0560399985406548E-3</c:v>
                </c:pt>
                <c:pt idx="793" formatCode="0.00000">
                  <c:v>-5.6040000345092267E-5</c:v>
                </c:pt>
                <c:pt idx="794" formatCode="0.00000">
                  <c:v>-2.6457200001459569E-3</c:v>
                </c:pt>
                <c:pt idx="795" formatCode="0.00000">
                  <c:v>-1.6457200035802089E-3</c:v>
                </c:pt>
                <c:pt idx="796" formatCode="0.00000">
                  <c:v>3.7148000410525128E-4</c:v>
                </c:pt>
                <c:pt idx="797" formatCode="0.00000">
                  <c:v>-6.2181999965105206E-3</c:v>
                </c:pt>
                <c:pt idx="798" formatCode="0.00000">
                  <c:v>-2.1820000256411731E-4</c:v>
                </c:pt>
                <c:pt idx="800" formatCode="0.00000">
                  <c:v>-6.3803599987295456E-3</c:v>
                </c:pt>
                <c:pt idx="802" formatCode="0.00000">
                  <c:v>-3.0511199947795831E-3</c:v>
                </c:pt>
                <c:pt idx="803" formatCode="0.00000">
                  <c:v>-7.5425200047902763E-3</c:v>
                </c:pt>
                <c:pt idx="804" formatCode="0.00000">
                  <c:v>-6.132199996500276E-3</c:v>
                </c:pt>
                <c:pt idx="805" formatCode="0.00000">
                  <c:v>-8.2943599991267547E-3</c:v>
                </c:pt>
                <c:pt idx="806" formatCode="0.00000">
                  <c:v>-7.3754400000325404E-3</c:v>
                </c:pt>
                <c:pt idx="807" formatCode="0.00000">
                  <c:v>-4.4565200005308725E-3</c:v>
                </c:pt>
                <c:pt idx="808" formatCode="0.00000">
                  <c:v>-5.4000000018277206E-3</c:v>
                </c:pt>
                <c:pt idx="809" formatCode="0.00000">
                  <c:v>-2.9847600017092191E-3</c:v>
                </c:pt>
                <c:pt idx="810" formatCode="0.00000">
                  <c:v>-3.4761600036290474E-3</c:v>
                </c:pt>
                <c:pt idx="812" formatCode="0.00000">
                  <c:v>-5.3090799992787652E-3</c:v>
                </c:pt>
                <c:pt idx="816" formatCode="0.00000">
                  <c:v>-6.5695199955371208E-3</c:v>
                </c:pt>
                <c:pt idx="818" formatCode="0.00000">
                  <c:v>-1.0609200035105459E-3</c:v>
                </c:pt>
                <c:pt idx="820" formatCode="0.00000">
                  <c:v>-1.222307999705663E-2</c:v>
                </c:pt>
                <c:pt idx="821" formatCode="0.00000">
                  <c:v>-7.2230799996759742E-3</c:v>
                </c:pt>
                <c:pt idx="822" formatCode="0.00000">
                  <c:v>-5.2230799992685206E-3</c:v>
                </c:pt>
                <c:pt idx="823" formatCode="0.00000">
                  <c:v>-7.8127599990693852E-3</c:v>
                </c:pt>
                <c:pt idx="824" formatCode="0.00000">
                  <c:v>-2.81276000168873E-3</c:v>
                </c:pt>
                <c:pt idx="826" formatCode="0.00000">
                  <c:v>-7.466319999366533E-3</c:v>
                </c:pt>
                <c:pt idx="827" formatCode="0.00000">
                  <c:v>-4.5473999998648651E-3</c:v>
                </c:pt>
                <c:pt idx="828" formatCode="0.00000">
                  <c:v>-3.7906400029896758E-3</c:v>
                </c:pt>
                <c:pt idx="829" formatCode="0.00000">
                  <c:v>-4.9528000017744489E-3</c:v>
                </c:pt>
                <c:pt idx="831" formatCode="0.00000">
                  <c:v>-5.6235599986393936E-3</c:v>
                </c:pt>
                <c:pt idx="833" formatCode="0.00000">
                  <c:v>-4.7046399995451793E-3</c:v>
                </c:pt>
                <c:pt idx="834" formatCode="0.00000">
                  <c:v>-5.9478799958014861E-3</c:v>
                </c:pt>
                <c:pt idx="835" formatCode="0.00000">
                  <c:v>-5.537559998629149E-3</c:v>
                </c:pt>
                <c:pt idx="836" formatCode="0.00000">
                  <c:v>-4.6186399995349348E-3</c:v>
                </c:pt>
                <c:pt idx="837" formatCode="0.00000">
                  <c:v>-2.3950400063768029E-3</c:v>
                </c:pt>
                <c:pt idx="838" formatCode="0.00000">
                  <c:v>-7.8864400056772865E-3</c:v>
                </c:pt>
                <c:pt idx="841" formatCode="0.00000">
                  <c:v>-3.5473600000841543E-3</c:v>
                </c:pt>
                <c:pt idx="847" formatCode="0.00000">
                  <c:v>-6.2820000021019951E-3</c:v>
                </c:pt>
                <c:pt idx="848" formatCode="0.00000">
                  <c:v>-2.2820000012870878E-3</c:v>
                </c:pt>
                <c:pt idx="849" formatCode="0.00000">
                  <c:v>-2.6063200057251379E-3</c:v>
                </c:pt>
                <c:pt idx="850" formatCode="0.00000">
                  <c:v>-5.1959999982500449E-3</c:v>
                </c:pt>
                <c:pt idx="851" formatCode="0.00000">
                  <c:v>-3.7856799972360022E-3</c:v>
                </c:pt>
                <c:pt idx="853" formatCode="0.00000">
                  <c:v>-7.3581600008765236E-3</c:v>
                </c:pt>
                <c:pt idx="854" formatCode="0.00000">
                  <c:v>-2.9478400028892793E-3</c:v>
                </c:pt>
                <c:pt idx="856" formatCode="0.00000">
                  <c:v>-7.0289200011757202E-3</c:v>
                </c:pt>
                <c:pt idx="857" formatCode="0.00000">
                  <c:v>-6.0289200046099722E-3</c:v>
                </c:pt>
                <c:pt idx="858" formatCode="0.00000">
                  <c:v>2.9710799935855903E-3</c:v>
                </c:pt>
                <c:pt idx="859" formatCode="0.00000">
                  <c:v>-1.1099999974248931E-3</c:v>
                </c:pt>
                <c:pt idx="860" formatCode="0.00000">
                  <c:v>-3.1910799953038804E-3</c:v>
                </c:pt>
                <c:pt idx="861" formatCode="0.00000">
                  <c:v>-6.3532400017720647E-3</c:v>
                </c:pt>
                <c:pt idx="864" formatCode="0.00000">
                  <c:v>-7.8765599973849021E-3</c:v>
                </c:pt>
                <c:pt idx="865" formatCode="0.00000">
                  <c:v>-5.9576400017249398E-3</c:v>
                </c:pt>
                <c:pt idx="866" formatCode="0.00000">
                  <c:v>-6.1025999966659583E-3</c:v>
                </c:pt>
                <c:pt idx="868" formatCode="0.00000">
                  <c:v>-3.9527199987787753E-3</c:v>
                </c:pt>
                <c:pt idx="870" formatCode="0.00000">
                  <c:v>-4.4441200006986037E-3</c:v>
                </c:pt>
                <c:pt idx="873" formatCode="0.00000">
                  <c:v>-5.1959600023110397E-3</c:v>
                </c:pt>
                <c:pt idx="874" formatCode="0.00000">
                  <c:v>-8.6873600012040697E-3</c:v>
                </c:pt>
                <c:pt idx="876" formatCode="0.00000">
                  <c:v>-6.873599995742552E-4</c:v>
                </c:pt>
                <c:pt idx="879" formatCode="0.00000">
                  <c:v>-1.0178759999689646E-2</c:v>
                </c:pt>
                <c:pt idx="881" formatCode="0.00000">
                  <c:v>-1.0439199999382254E-2</c:v>
                </c:pt>
                <c:pt idx="882" formatCode="0.00000">
                  <c:v>-7.4391999951330945E-3</c:v>
                </c:pt>
                <c:pt idx="885" formatCode="0.00000">
                  <c:v>-4.434279995621182E-3</c:v>
                </c:pt>
                <c:pt idx="886" formatCode="0.00000">
                  <c:v>-6.0878399963257834E-3</c:v>
                </c:pt>
                <c:pt idx="889" formatCode="0.00000">
                  <c:v>-7.5300799944670871E-3</c:v>
                </c:pt>
                <c:pt idx="892" formatCode="0.00000">
                  <c:v>-6.8716000023414381E-3</c:v>
                </c:pt>
                <c:pt idx="905" formatCode="0.00000">
                  <c:v>-1.0606240000925027E-2</c:v>
                </c:pt>
                <c:pt idx="908" formatCode="0.00000">
                  <c:v>-1.7849479998403694E-2</c:v>
                </c:pt>
                <c:pt idx="909" formatCode="0.00000">
                  <c:v>-1.5849479997996241E-2</c:v>
                </c:pt>
                <c:pt idx="912" formatCode="0.00000">
                  <c:v>-7.9305600011139177E-3</c:v>
                </c:pt>
                <c:pt idx="914" formatCode="0.00000">
                  <c:v>-1.3011640003242064E-2</c:v>
                </c:pt>
                <c:pt idx="916" formatCode="0.00000">
                  <c:v>-7.1738000042387284E-3</c:v>
                </c:pt>
                <c:pt idx="917" formatCode="0.00000">
                  <c:v>-6.1738000003970228E-3</c:v>
                </c:pt>
                <c:pt idx="918" formatCode="0.00000">
                  <c:v>-2.4417039996478707E-2</c:v>
                </c:pt>
                <c:pt idx="919" formatCode="0.00000">
                  <c:v>-5.417039996245876E-3</c:v>
                </c:pt>
                <c:pt idx="920" formatCode="0.00000">
                  <c:v>-1.4168880006764084E-2</c:v>
                </c:pt>
                <c:pt idx="921" formatCode="0.00000">
                  <c:v>-2.7331040000717621E-2</c:v>
                </c:pt>
                <c:pt idx="926" formatCode="0.00000">
                  <c:v>-1.183224000124028E-2</c:v>
                </c:pt>
                <c:pt idx="930" formatCode="0.00000">
                  <c:v>-1.2318720000621397E-2</c:v>
                </c:pt>
                <c:pt idx="931" formatCode="0.00000">
                  <c:v>-1.3493160004145466E-2</c:v>
                </c:pt>
                <c:pt idx="932" formatCode="0.00000">
                  <c:v>-1.8817479998688214E-2</c:v>
                </c:pt>
                <c:pt idx="933" formatCode="0.00000">
                  <c:v>-1.0817479997058399E-2</c:v>
                </c:pt>
                <c:pt idx="934" formatCode="0.00000">
                  <c:v>-8.817480003926903E-3</c:v>
                </c:pt>
                <c:pt idx="935" formatCode="0.00000">
                  <c:v>-5.8985600044252351E-3</c:v>
                </c:pt>
                <c:pt idx="936" formatCode="0.00000">
                  <c:v>-3.8985600040177815E-3</c:v>
                </c:pt>
                <c:pt idx="937" formatCode="0.00000">
                  <c:v>-1.1507880000863224E-2</c:v>
                </c:pt>
                <c:pt idx="939" formatCode="0.00000">
                  <c:v>-1.2178639997728169E-2</c:v>
                </c:pt>
                <c:pt idx="949" formatCode="0.00000">
                  <c:v>-9.3997599979047664E-3</c:v>
                </c:pt>
                <c:pt idx="958" formatCode="0.00000">
                  <c:v>-4.9894399999175221E-3</c:v>
                </c:pt>
                <c:pt idx="970" formatCode="0.00000">
                  <c:v>-8.8223599959746934E-3</c:v>
                </c:pt>
                <c:pt idx="971" formatCode="0.00000">
                  <c:v>-9.9845200020354241E-3</c:v>
                </c:pt>
                <c:pt idx="972" formatCode="0.00000">
                  <c:v>-1.0247400001389906E-2</c:v>
                </c:pt>
                <c:pt idx="973" formatCode="0.00000">
                  <c:v>-5.751080003392417E-3</c:v>
                </c:pt>
                <c:pt idx="979" formatCode="0.00000">
                  <c:v>-1.3232639998022933E-2</c:v>
                </c:pt>
                <c:pt idx="980" formatCode="0.00000">
                  <c:v>-7.7240399987204E-3</c:v>
                </c:pt>
                <c:pt idx="981" formatCode="0.00000">
                  <c:v>-1.5215439998428337E-2</c:v>
                </c:pt>
                <c:pt idx="982" formatCode="0.00000">
                  <c:v>-8.3948000028613023E-3</c:v>
                </c:pt>
                <c:pt idx="986" formatCode="0.00000">
                  <c:v>-1.1714199994457886E-2</c:v>
                </c:pt>
                <c:pt idx="987" formatCode="0.00000">
                  <c:v>-9.7952799987979233E-3</c:v>
                </c:pt>
                <c:pt idx="988" formatCode="0.00000">
                  <c:v>-1.189108000107808E-2</c:v>
                </c:pt>
                <c:pt idx="991" formatCode="0.00000">
                  <c:v>-6.6429200014681555E-3</c:v>
                </c:pt>
                <c:pt idx="994" formatCode="0.00000">
                  <c:v>-1.137756000389345E-2</c:v>
                </c:pt>
                <c:pt idx="997" formatCode="0.00000">
                  <c:v>-8.8812400063034147E-3</c:v>
                </c:pt>
                <c:pt idx="998" formatCode="0.00000">
                  <c:v>-7.9623199999332428E-3</c:v>
                </c:pt>
                <c:pt idx="1001" formatCode="0.00000">
                  <c:v>-1.2119560000428464E-2</c:v>
                </c:pt>
                <c:pt idx="1002" formatCode="0.00000">
                  <c:v>-6.8910400004824623E-3</c:v>
                </c:pt>
                <c:pt idx="1003" formatCode="0.00000">
                  <c:v>-1.3561799998569768E-2</c:v>
                </c:pt>
                <c:pt idx="1005" formatCode="0.00000">
                  <c:v>-1.2967200003913604E-2</c:v>
                </c:pt>
                <c:pt idx="1006" formatCode="0.00000">
                  <c:v>-1.096720000350615E-2</c:v>
                </c:pt>
                <c:pt idx="1008" formatCode="0.00000">
                  <c:v>-8.2104399989475496E-3</c:v>
                </c:pt>
                <c:pt idx="1009" formatCode="0.00000">
                  <c:v>-6.210439998540096E-3</c:v>
                </c:pt>
                <c:pt idx="1016" formatCode="0.00000">
                  <c:v>-4.3726000003516674E-3</c:v>
                </c:pt>
                <c:pt idx="1025" formatCode="0.00000">
                  <c:v>-6.5298400004394352E-3</c:v>
                </c:pt>
                <c:pt idx="1026" formatCode="0.00000">
                  <c:v>-7.2202400042442605E-3</c:v>
                </c:pt>
                <c:pt idx="1027" formatCode="0.00000">
                  <c:v>-6.1342400003923103E-3</c:v>
                </c:pt>
                <c:pt idx="1028" formatCode="0.00000">
                  <c:v>-1.2539639996248297E-2</c:v>
                </c:pt>
                <c:pt idx="1030" formatCode="0.00000">
                  <c:v>-1.2274280001292937E-2</c:v>
                </c:pt>
                <c:pt idx="1031" formatCode="0.00000">
                  <c:v>-1.0863960000278894E-2</c:v>
                </c:pt>
                <c:pt idx="1036" formatCode="0.00000">
                  <c:v>-5.1882799962186255E-3</c:v>
                </c:pt>
                <c:pt idx="1037" formatCode="0.00000">
                  <c:v>-1.2350440003501717E-2</c:v>
                </c:pt>
                <c:pt idx="1038" formatCode="0.00000">
                  <c:v>-1.194012000632938E-2</c:v>
                </c:pt>
                <c:pt idx="1040" formatCode="0.00000">
                  <c:v>-1.5345519997936208E-2</c:v>
                </c:pt>
                <c:pt idx="1041" formatCode="0.00000">
                  <c:v>-1.4935200000763871E-2</c:v>
                </c:pt>
                <c:pt idx="1042" formatCode="0.00000">
                  <c:v>-2.0625599994673394E-2</c:v>
                </c:pt>
                <c:pt idx="1044" formatCode="0.00000">
                  <c:v>-1.3701759999094065E-2</c:v>
                </c:pt>
                <c:pt idx="1046" formatCode="0.00000">
                  <c:v>-1.2436400000296999E-2</c:v>
                </c:pt>
                <c:pt idx="1050" formatCode="0.00000">
                  <c:v>-1.4107160001003649E-2</c:v>
                </c:pt>
                <c:pt idx="1053" formatCode="0.00000">
                  <c:v>-9.350399996037595E-3</c:v>
                </c:pt>
                <c:pt idx="1060" formatCode="0.00000">
                  <c:v>-1.4003960000991356E-2</c:v>
                </c:pt>
                <c:pt idx="1063" formatCode="0.00000">
                  <c:v>-2.558872000372503E-2</c:v>
                </c:pt>
                <c:pt idx="1064" formatCode="0.00000">
                  <c:v>-1.3750880003499333E-2</c:v>
                </c:pt>
                <c:pt idx="1065" formatCode="0.00000">
                  <c:v>-1.7770520003978163E-2</c:v>
                </c:pt>
                <c:pt idx="1068" formatCode="0.00000">
                  <c:v>-1.1841760002425872E-2</c:v>
                </c:pt>
                <c:pt idx="1069" formatCode="0.00000">
                  <c:v>-1.0922840003331657E-2</c:v>
                </c:pt>
                <c:pt idx="1071" formatCode="0.00000">
                  <c:v>-1.5836840000702068E-2</c:v>
                </c:pt>
                <c:pt idx="1072" formatCode="0.00000">
                  <c:v>-1.29179200012004E-2</c:v>
                </c:pt>
                <c:pt idx="1075" formatCode="0.00000">
                  <c:v>-1.5765559997817036E-2</c:v>
                </c:pt>
                <c:pt idx="1078" formatCode="0.00000">
                  <c:v>-1.816604000487132E-2</c:v>
                </c:pt>
                <c:pt idx="1079" formatCode="0.00000">
                  <c:v>-1.4166040004056413E-2</c:v>
                </c:pt>
                <c:pt idx="1080" formatCode="0.00000">
                  <c:v>-1.4247120001527946E-2</c:v>
                </c:pt>
                <c:pt idx="1088" formatCode="0.00000">
                  <c:v>-1.356651999958558E-2</c:v>
                </c:pt>
                <c:pt idx="1089" formatCode="0.00000">
                  <c:v>-2.2170919997734018E-2</c:v>
                </c:pt>
                <c:pt idx="1095" formatCode="0.00000">
                  <c:v>-2.0247079999535345E-2</c:v>
                </c:pt>
                <c:pt idx="1098" formatCode="0.00000">
                  <c:v>-2.2062800002458971E-2</c:v>
                </c:pt>
                <c:pt idx="1099" formatCode="0.00000">
                  <c:v>-1.4062800000829156E-2</c:v>
                </c:pt>
                <c:pt idx="1102" formatCode="0.00000">
                  <c:v>-9.3060399958631024E-3</c:v>
                </c:pt>
                <c:pt idx="1105" formatCode="0.00000">
                  <c:v>-1.7301120002230164E-2</c:v>
                </c:pt>
                <c:pt idx="1106" formatCode="0.00000">
                  <c:v>-2.5134039999102242E-2</c:v>
                </c:pt>
                <c:pt idx="1107" formatCode="0.00000">
                  <c:v>-1.449519999732729E-2</c:v>
                </c:pt>
                <c:pt idx="1110" formatCode="0.00000">
                  <c:v>-2.2900599993590731E-2</c:v>
                </c:pt>
                <c:pt idx="1114" formatCode="0.00000">
                  <c:v>-1.7062760001863353E-2</c:v>
                </c:pt>
                <c:pt idx="1115" formatCode="0.00000">
                  <c:v>-1.1062760000640992E-2</c:v>
                </c:pt>
                <c:pt idx="1126" formatCode="0.00000">
                  <c:v>-1.3387080005486496E-2</c:v>
                </c:pt>
                <c:pt idx="1131" formatCode="0.00000">
                  <c:v>-2.2630319996096659E-2</c:v>
                </c:pt>
                <c:pt idx="1132" formatCode="0.00000">
                  <c:v>-1.4630319994466845E-2</c:v>
                </c:pt>
                <c:pt idx="1133" formatCode="0.00000">
                  <c:v>-2.4792479998723138E-2</c:v>
                </c:pt>
                <c:pt idx="1134" formatCode="0.00000">
                  <c:v>-1.8792479997500777E-2</c:v>
                </c:pt>
                <c:pt idx="1140" formatCode="0.00000">
                  <c:v>-2.3640120001800824E-2</c:v>
                </c:pt>
                <c:pt idx="1142" formatCode="0.00000">
                  <c:v>-1.8473039999662433E-2</c:v>
                </c:pt>
                <c:pt idx="1156" formatCode="0.00000">
                  <c:v>-1.704059999610763E-2</c:v>
                </c:pt>
                <c:pt idx="1161" formatCode="0.00000">
                  <c:v>-1.5792439997312613E-2</c:v>
                </c:pt>
                <c:pt idx="1162" formatCode="0.00000">
                  <c:v>-1.3792439996905159E-2</c:v>
                </c:pt>
                <c:pt idx="1167" formatCode="0.00000">
                  <c:v>-2.4116760003380477E-2</c:v>
                </c:pt>
                <c:pt idx="1168" formatCode="0.00000">
                  <c:v>-1.7197840003063902E-2</c:v>
                </c:pt>
                <c:pt idx="1170" formatCode="0.00000">
                  <c:v>-1.8111839999619406E-2</c:v>
                </c:pt>
                <c:pt idx="1171" formatCode="0.00000">
                  <c:v>-1.8888240003434476E-2</c:v>
                </c:pt>
                <c:pt idx="1175" formatCode="0.00000">
                  <c:v>-2.2450880001997575E-2</c:v>
                </c:pt>
                <c:pt idx="1189" formatCode="0.00000">
                  <c:v>-2.0436120001249947E-2</c:v>
                </c:pt>
                <c:pt idx="1190" formatCode="0.00000">
                  <c:v>-1.7622840001422446E-2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06-4122-88B0-1269A213EA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Active!$O$21:$O$1985</c:f>
              <c:numCache>
                <c:formatCode>0.00000</c:formatCode>
                <c:ptCount val="1965"/>
                <c:pt idx="312">
                  <c:v>7.9579999874113128E-4</c:v>
                </c:pt>
                <c:pt idx="313">
                  <c:v>1.8277600029250607E-3</c:v>
                </c:pt>
                <c:pt idx="323">
                  <c:v>4.837600004975684E-3</c:v>
                </c:pt>
                <c:pt idx="329">
                  <c:v>-2.1815959997184109E-2</c:v>
                </c:pt>
                <c:pt idx="341">
                  <c:v>4.1128000011667609E-3</c:v>
                </c:pt>
                <c:pt idx="344">
                  <c:v>-1.8380399997113273E-3</c:v>
                </c:pt>
                <c:pt idx="356">
                  <c:v>-9.1402399993967265E-3</c:v>
                </c:pt>
                <c:pt idx="357">
                  <c:v>-9.1402399993967265E-3</c:v>
                </c:pt>
                <c:pt idx="358">
                  <c:v>-8.1402400028309785E-3</c:v>
                </c:pt>
                <c:pt idx="359">
                  <c:v>-6.1402400024235249E-3</c:v>
                </c:pt>
                <c:pt idx="369">
                  <c:v>-2.1640000340994447E-4</c:v>
                </c:pt>
                <c:pt idx="371">
                  <c:v>8.7025199973140843E-3</c:v>
                </c:pt>
                <c:pt idx="373">
                  <c:v>1.1300400001346134E-3</c:v>
                </c:pt>
                <c:pt idx="375">
                  <c:v>3.0317599957925268E-3</c:v>
                </c:pt>
                <c:pt idx="377">
                  <c:v>-4.9319998652208596E-5</c:v>
                </c:pt>
                <c:pt idx="382">
                  <c:v>1.2013200030196458E-3</c:v>
                </c:pt>
                <c:pt idx="383">
                  <c:v>-8.7975999485934153E-4</c:v>
                </c:pt>
                <c:pt idx="384">
                  <c:v>-3.7116000021342188E-4</c:v>
                </c:pt>
                <c:pt idx="385">
                  <c:v>-1.9608399961725809E-3</c:v>
                </c:pt>
                <c:pt idx="386">
                  <c:v>1.0391600008006208E-3</c:v>
                </c:pt>
                <c:pt idx="393">
                  <c:v>4.1251600050600246E-3</c:v>
                </c:pt>
                <c:pt idx="394">
                  <c:v>5.1251600016257726E-3</c:v>
                </c:pt>
                <c:pt idx="395">
                  <c:v>-1.4645199989899993E-3</c:v>
                </c:pt>
                <c:pt idx="396">
                  <c:v>-4.6452000242425129E-4</c:v>
                </c:pt>
                <c:pt idx="397">
                  <c:v>1.5354799979832023E-3</c:v>
                </c:pt>
                <c:pt idx="398">
                  <c:v>1.5354799979832023E-3</c:v>
                </c:pt>
                <c:pt idx="399">
                  <c:v>3.535479998390656E-3</c:v>
                </c:pt>
                <c:pt idx="400">
                  <c:v>8.5354800030472688E-3</c:v>
                </c:pt>
                <c:pt idx="403">
                  <c:v>2.1300799926393665E-3</c:v>
                </c:pt>
                <c:pt idx="409">
                  <c:v>2.1607999951811507E-4</c:v>
                </c:pt>
                <c:pt idx="414">
                  <c:v>-5.9224000142421573E-4</c:v>
                </c:pt>
                <c:pt idx="415">
                  <c:v>4.0776000241748989E-4</c:v>
                </c:pt>
                <c:pt idx="417">
                  <c:v>3.2667999766999856E-4</c:v>
                </c:pt>
                <c:pt idx="419">
                  <c:v>6.5592000464675948E-4</c:v>
                </c:pt>
                <c:pt idx="420">
                  <c:v>2.6559200050542131E-3</c:v>
                </c:pt>
                <c:pt idx="421">
                  <c:v>2.0834399983868934E-3</c:v>
                </c:pt>
                <c:pt idx="422">
                  <c:v>1.0023600043496117E-3</c:v>
                </c:pt>
                <c:pt idx="423">
                  <c:v>3.8229999991017394E-3</c:v>
                </c:pt>
                <c:pt idx="424">
                  <c:v>2.331600000616163E-3</c:v>
                </c:pt>
                <c:pt idx="425">
                  <c:v>8.4020000213058665E-4</c:v>
                </c:pt>
                <c:pt idx="427">
                  <c:v>-4.3496000580489635E-4</c:v>
                </c:pt>
                <c:pt idx="429">
                  <c:v>2.0613599990610965E-3</c:v>
                </c:pt>
                <c:pt idx="432">
                  <c:v>-2.6295999850844964E-4</c:v>
                </c:pt>
                <c:pt idx="435">
                  <c:v>-1.9976000039605424E-3</c:v>
                </c:pt>
                <c:pt idx="436">
                  <c:v>1.0024000002886169E-3</c:v>
                </c:pt>
                <c:pt idx="437">
                  <c:v>6.5109999995911494E-3</c:v>
                </c:pt>
                <c:pt idx="438">
                  <c:v>3.3144400003948249E-3</c:v>
                </c:pt>
                <c:pt idx="439">
                  <c:v>5.3144400008022785E-3</c:v>
                </c:pt>
                <c:pt idx="440">
                  <c:v>5.9213200001977384E-3</c:v>
                </c:pt>
                <c:pt idx="441">
                  <c:v>3.088400000706315E-3</c:v>
                </c:pt>
                <c:pt idx="442">
                  <c:v>-5.8428000047570094E-3</c:v>
                </c:pt>
                <c:pt idx="443">
                  <c:v>-2.8428000005078502E-3</c:v>
                </c:pt>
                <c:pt idx="444">
                  <c:v>-8.4280000010039657E-4</c:v>
                </c:pt>
                <c:pt idx="445">
                  <c:v>4.1571999972802587E-3</c:v>
                </c:pt>
                <c:pt idx="450">
                  <c:v>1.8132400000467896E-3</c:v>
                </c:pt>
                <c:pt idx="452">
                  <c:v>-4.1007600011653267E-3</c:v>
                </c:pt>
                <c:pt idx="454">
                  <c:v>2.3095600045053288E-3</c:v>
                </c:pt>
                <c:pt idx="455">
                  <c:v>3.267599968239665E-4</c:v>
                </c:pt>
                <c:pt idx="456">
                  <c:v>-9.1646400032914244E-3</c:v>
                </c:pt>
                <c:pt idx="458">
                  <c:v>-3.8525999989360571E-3</c:v>
                </c:pt>
                <c:pt idx="459">
                  <c:v>2.1645999950123951E-3</c:v>
                </c:pt>
                <c:pt idx="460">
                  <c:v>6.6319997131358832E-5</c:v>
                </c:pt>
                <c:pt idx="461">
                  <c:v>4.7663999430369586E-4</c:v>
                </c:pt>
                <c:pt idx="462">
                  <c:v>4.4766399951186031E-3</c:v>
                </c:pt>
                <c:pt idx="463">
                  <c:v>-9.1647999943234026E-4</c:v>
                </c:pt>
                <c:pt idx="464">
                  <c:v>2.5921199994627386E-3</c:v>
                </c:pt>
                <c:pt idx="468">
                  <c:v>-4.2016000224975869E-4</c:v>
                </c:pt>
                <c:pt idx="472">
                  <c:v>-3.9803999970899895E-4</c:v>
                </c:pt>
                <c:pt idx="473">
                  <c:v>2.1105599953443743E-3</c:v>
                </c:pt>
                <c:pt idx="474">
                  <c:v>6.7518399955588393E-3</c:v>
                </c:pt>
                <c:pt idx="477">
                  <c:v>-2.1921359999396373E-2</c:v>
                </c:pt>
                <c:pt idx="483">
                  <c:v>-2.2407599972211756E-3</c:v>
                </c:pt>
                <c:pt idx="486">
                  <c:v>5.798799975309521E-4</c:v>
                </c:pt>
                <c:pt idx="487">
                  <c:v>5.798799975309521E-4</c:v>
                </c:pt>
                <c:pt idx="488">
                  <c:v>-2.4029199994402006E-3</c:v>
                </c:pt>
                <c:pt idx="489">
                  <c:v>1.5970800013747066E-3</c:v>
                </c:pt>
                <c:pt idx="491">
                  <c:v>5.4988000047160313E-3</c:v>
                </c:pt>
                <c:pt idx="495">
                  <c:v>4.1772000258788466E-4</c:v>
                </c:pt>
                <c:pt idx="499">
                  <c:v>1.6658799941069447E-3</c:v>
                </c:pt>
                <c:pt idx="501">
                  <c:v>1.5037199991638772E-3</c:v>
                </c:pt>
                <c:pt idx="503">
                  <c:v>-9.8768000316340476E-4</c:v>
                </c:pt>
                <c:pt idx="505">
                  <c:v>-1.5773599952808581E-3</c:v>
                </c:pt>
                <c:pt idx="507">
                  <c:v>4.4226399986655451E-3</c:v>
                </c:pt>
                <c:pt idx="509">
                  <c:v>1.3415600042208098E-3</c:v>
                </c:pt>
                <c:pt idx="511">
                  <c:v>3.2604799998807721E-3</c:v>
                </c:pt>
                <c:pt idx="513">
                  <c:v>-3.8206000026548281E-3</c:v>
                </c:pt>
                <c:pt idx="528">
                  <c:v>4.3710799945984036E-3</c:v>
                </c:pt>
                <c:pt idx="530">
                  <c:v>-7.9107999772531912E-4</c:v>
                </c:pt>
                <c:pt idx="532">
                  <c:v>-8.6412000018754043E-3</c:v>
                </c:pt>
                <c:pt idx="533">
                  <c:v>-7.6411999980336986E-3</c:v>
                </c:pt>
                <c:pt idx="534">
                  <c:v>7.6912000076845288E-4</c:v>
                </c:pt>
                <c:pt idx="537">
                  <c:v>7.8632000077050179E-4</c:v>
                </c:pt>
                <c:pt idx="541">
                  <c:v>-1.4741199993295595E-3</c:v>
                </c:pt>
                <c:pt idx="572">
                  <c:v>-6.0183999448781833E-4</c:v>
                </c:pt>
                <c:pt idx="581">
                  <c:v>-2.9960000392748043E-4</c:v>
                </c:pt>
                <c:pt idx="588">
                  <c:v>1.295000001846347E-3</c:v>
                </c:pt>
                <c:pt idx="591">
                  <c:v>-2.7860800037160516E-3</c:v>
                </c:pt>
                <c:pt idx="598">
                  <c:v>-9.48240005527623E-4</c:v>
                </c:pt>
                <c:pt idx="599">
                  <c:v>3.5603599972091615E-3</c:v>
                </c:pt>
                <c:pt idx="605">
                  <c:v>-9.2611999571090564E-4</c:v>
                </c:pt>
                <c:pt idx="610">
                  <c:v>1.1230399977648631E-3</c:v>
                </c:pt>
                <c:pt idx="611">
                  <c:v>-2.4494399985997006E-3</c:v>
                </c:pt>
                <c:pt idx="612">
                  <c:v>-3.9120001019909978E-5</c:v>
                </c:pt>
                <c:pt idx="614">
                  <c:v>3.3884000004036352E-3</c:v>
                </c:pt>
                <c:pt idx="620">
                  <c:v>2.0468799993977882E-3</c:v>
                </c:pt>
                <c:pt idx="622">
                  <c:v>2.8847200010204688E-3</c:v>
                </c:pt>
                <c:pt idx="624">
                  <c:v>-3.6066800021217205E-3</c:v>
                </c:pt>
                <c:pt idx="627">
                  <c:v>3.1224000122165307E-4</c:v>
                </c:pt>
                <c:pt idx="628">
                  <c:v>1.3122399977874011E-3</c:v>
                </c:pt>
                <c:pt idx="631">
                  <c:v>-8.4992000483907759E-4</c:v>
                </c:pt>
                <c:pt idx="634">
                  <c:v>-1.439599996956531E-3</c:v>
                </c:pt>
                <c:pt idx="670">
                  <c:v>-3.7810799985891208E-3</c:v>
                </c:pt>
                <c:pt idx="676">
                  <c:v>1.4842799937468953E-3</c:v>
                </c:pt>
                <c:pt idx="677">
                  <c:v>1.3860000035492703E-3</c:v>
                </c:pt>
                <c:pt idx="680">
                  <c:v>1.8135200007236563E-3</c:v>
                </c:pt>
                <c:pt idx="683">
                  <c:v>2.2383999748853967E-4</c:v>
                </c:pt>
                <c:pt idx="684">
                  <c:v>2.2238399978959933E-3</c:v>
                </c:pt>
                <c:pt idx="698">
                  <c:v>1.651400001719594E-3</c:v>
                </c:pt>
                <c:pt idx="717">
                  <c:v>4.082000014022924E-4</c:v>
                </c:pt>
                <c:pt idx="718">
                  <c:v>1.408200005243998E-3</c:v>
                </c:pt>
                <c:pt idx="719">
                  <c:v>5.4081999987829477E-3</c:v>
                </c:pt>
                <c:pt idx="720">
                  <c:v>5.4081999987829477E-3</c:v>
                </c:pt>
                <c:pt idx="725">
                  <c:v>-5.32643999758875E-3</c:v>
                </c:pt>
                <c:pt idx="726">
                  <c:v>6.735600036336109E-4</c:v>
                </c:pt>
                <c:pt idx="736">
                  <c:v>4.4115999480709434E-4</c:v>
                </c:pt>
                <c:pt idx="737">
                  <c:v>1.2411599964252673E-3</c:v>
                </c:pt>
                <c:pt idx="739">
                  <c:v>-7.2453200045856647E-3</c:v>
                </c:pt>
                <c:pt idx="742">
                  <c:v>-2.4885599996196106E-3</c:v>
                </c:pt>
                <c:pt idx="743">
                  <c:v>5.1144000462954864E-4</c:v>
                </c:pt>
                <c:pt idx="749">
                  <c:v>-1.9209599995519966E-3</c:v>
                </c:pt>
                <c:pt idx="754">
                  <c:v>-8.4934400001657195E-3</c:v>
                </c:pt>
                <c:pt idx="789">
                  <c:v>-8.3042000042041764E-3</c:v>
                </c:pt>
                <c:pt idx="814">
                  <c:v>-8.3746800009976141E-3</c:v>
                </c:pt>
                <c:pt idx="815">
                  <c:v>-8.3746800009976141E-3</c:v>
                </c:pt>
                <c:pt idx="862">
                  <c:v>-6.4343199992435984E-3</c:v>
                </c:pt>
                <c:pt idx="863">
                  <c:v>-2.4343199984286912E-3</c:v>
                </c:pt>
                <c:pt idx="875">
                  <c:v>-2.6873599999817088E-3</c:v>
                </c:pt>
                <c:pt idx="877">
                  <c:v>2.3126399973989464E-3</c:v>
                </c:pt>
                <c:pt idx="878">
                  <c:v>6.3126399982138537E-3</c:v>
                </c:pt>
                <c:pt idx="888">
                  <c:v>-9.5300799948745407E-3</c:v>
                </c:pt>
                <c:pt idx="915">
                  <c:v>-5.0927200063597411E-3</c:v>
                </c:pt>
                <c:pt idx="927">
                  <c:v>-4.5029999964754097E-3</c:v>
                </c:pt>
                <c:pt idx="928">
                  <c:v>-3.5029999999096617E-3</c:v>
                </c:pt>
                <c:pt idx="929">
                  <c:v>4.4970000017201528E-3</c:v>
                </c:pt>
                <c:pt idx="947">
                  <c:v>-9.2376000029616989E-3</c:v>
                </c:pt>
                <c:pt idx="948">
                  <c:v>-2.9083600020385347E-3</c:v>
                </c:pt>
                <c:pt idx="950">
                  <c:v>-8.3997599940630607E-3</c:v>
                </c:pt>
                <c:pt idx="951">
                  <c:v>-8.3997599940630607E-3</c:v>
                </c:pt>
                <c:pt idx="952">
                  <c:v>-7.3997599974973127E-3</c:v>
                </c:pt>
                <c:pt idx="953">
                  <c:v>-5.3997599970898591E-3</c:v>
                </c:pt>
                <c:pt idx="954">
                  <c:v>6.0024000413250178E-4</c:v>
                </c:pt>
                <c:pt idx="955">
                  <c:v>2.6002400045399554E-3</c:v>
                </c:pt>
                <c:pt idx="956">
                  <c:v>6.6002400053548627E-3</c:v>
                </c:pt>
                <c:pt idx="961">
                  <c:v>-1.6232680005487055E-2</c:v>
                </c:pt>
                <c:pt idx="962">
                  <c:v>-1.1232680000830442E-2</c:v>
                </c:pt>
                <c:pt idx="963">
                  <c:v>-1.1232680000830442E-2</c:v>
                </c:pt>
                <c:pt idx="964">
                  <c:v>-1.1232680000830442E-2</c:v>
                </c:pt>
                <c:pt idx="965">
                  <c:v>-1.0232680004264694E-2</c:v>
                </c:pt>
                <c:pt idx="966">
                  <c:v>-7.2326800000155345E-3</c:v>
                </c:pt>
                <c:pt idx="967">
                  <c:v>-5.2326799996080808E-3</c:v>
                </c:pt>
                <c:pt idx="968">
                  <c:v>-4.2326800030423328E-3</c:v>
                </c:pt>
                <c:pt idx="969">
                  <c:v>-1.2326800060691312E-3</c:v>
                </c:pt>
                <c:pt idx="984">
                  <c:v>-8.4758800003328361E-3</c:v>
                </c:pt>
                <c:pt idx="989">
                  <c:v>-1.2972159995115362E-2</c:v>
                </c:pt>
                <c:pt idx="995">
                  <c:v>-1.0048320000350941E-2</c:v>
                </c:pt>
                <c:pt idx="1010">
                  <c:v>-6.7829199979314581E-3</c:v>
                </c:pt>
                <c:pt idx="1011">
                  <c:v>-6.7829199979314581E-3</c:v>
                </c:pt>
                <c:pt idx="1012">
                  <c:v>-5.7829199940897524E-3</c:v>
                </c:pt>
                <c:pt idx="1013">
                  <c:v>-4.7829199975240044E-3</c:v>
                </c:pt>
                <c:pt idx="1014">
                  <c:v>1.2170800036983564E-3</c:v>
                </c:pt>
                <c:pt idx="1015">
                  <c:v>3.2170800041058101E-3</c:v>
                </c:pt>
                <c:pt idx="1017">
                  <c:v>-5.4536800016649067E-3</c:v>
                </c:pt>
                <c:pt idx="1018">
                  <c:v>-4.5368000428425148E-4</c:v>
                </c:pt>
                <c:pt idx="1019">
                  <c:v>5.4631999955745414E-4</c:v>
                </c:pt>
                <c:pt idx="1020">
                  <c:v>-1.1945079997531138E-2</c:v>
                </c:pt>
                <c:pt idx="1021">
                  <c:v>-7.9450799967162311E-3</c:v>
                </c:pt>
                <c:pt idx="1022">
                  <c:v>-1.0026160001871176E-2</c:v>
                </c:pt>
                <c:pt idx="1023">
                  <c:v>3.9738400009809993E-3</c:v>
                </c:pt>
                <c:pt idx="1032">
                  <c:v>-4.863959999056533E-3</c:v>
                </c:pt>
                <c:pt idx="1033">
                  <c:v>-3.863960002490785E-3</c:v>
                </c:pt>
                <c:pt idx="1034">
                  <c:v>3.1360399952973239E-3</c:v>
                </c:pt>
                <c:pt idx="1039">
                  <c:v>-4.3151999852852896E-4</c:v>
                </c:pt>
                <c:pt idx="1048">
                  <c:v>-1.2910600002214778E-2</c:v>
                </c:pt>
                <c:pt idx="1051">
                  <c:v>-1.4107160001003649E-2</c:v>
                </c:pt>
                <c:pt idx="1052">
                  <c:v>-1.2107160000596195E-2</c:v>
                </c:pt>
                <c:pt idx="1054">
                  <c:v>-2.3841799993533641E-2</c:v>
                </c:pt>
                <c:pt idx="1055">
                  <c:v>-1.3841799998772331E-2</c:v>
                </c:pt>
                <c:pt idx="1056">
                  <c:v>-1.1841799998364877E-2</c:v>
                </c:pt>
                <c:pt idx="1057">
                  <c:v>-1.1841799998364877E-2</c:v>
                </c:pt>
                <c:pt idx="1058">
                  <c:v>-8.8417999941157177E-3</c:v>
                </c:pt>
                <c:pt idx="1059">
                  <c:v>-8.8417999941157177E-3</c:v>
                </c:pt>
                <c:pt idx="1061">
                  <c:v>-9.4265599982463755E-3</c:v>
                </c:pt>
                <c:pt idx="1081">
                  <c:v>-1.6409280004154425E-2</c:v>
                </c:pt>
                <c:pt idx="1082">
                  <c:v>4.9027599961846136E-3</c:v>
                </c:pt>
                <c:pt idx="1090">
                  <c:v>-1.5939960001560394E-2</c:v>
                </c:pt>
                <c:pt idx="1092">
                  <c:v>-1.9691800000146031E-2</c:v>
                </c:pt>
                <c:pt idx="1093">
                  <c:v>-1.8691800003580283E-2</c:v>
                </c:pt>
                <c:pt idx="1100">
                  <c:v>-2.0524960003967863E-2</c:v>
                </c:pt>
                <c:pt idx="1101">
                  <c:v>-1.9824959999823477E-2</c:v>
                </c:pt>
                <c:pt idx="1232">
                  <c:v>-2.6487559996894561E-2</c:v>
                </c:pt>
                <c:pt idx="1257">
                  <c:v>-2.1362159997806884E-2</c:v>
                </c:pt>
                <c:pt idx="1258">
                  <c:v>-2.1460439995280467E-2</c:v>
                </c:pt>
                <c:pt idx="1271">
                  <c:v>-2.0190120005281642E-2</c:v>
                </c:pt>
                <c:pt idx="1272">
                  <c:v>-1.5167999998084269E-2</c:v>
                </c:pt>
                <c:pt idx="1273">
                  <c:v>-1.8644880001374986E-2</c:v>
                </c:pt>
                <c:pt idx="1296">
                  <c:v>-1.8687099996895995E-2</c:v>
                </c:pt>
                <c:pt idx="1297">
                  <c:v>-1.8327099998714402E-2</c:v>
                </c:pt>
                <c:pt idx="1299">
                  <c:v>-1.6667099996993784E-2</c:v>
                </c:pt>
                <c:pt idx="1302">
                  <c:v>-2.0136500002990942E-2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06-4122-88B0-1269A213EAD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Active!$P$21:$P$1985</c:f>
              <c:numCache>
                <c:formatCode>General</c:formatCode>
                <c:ptCount val="1965"/>
                <c:pt idx="1252">
                  <c:v>-4.8064134659209154E-3</c:v>
                </c:pt>
                <c:pt idx="1253">
                  <c:v>-4.8064134659209154E-3</c:v>
                </c:pt>
                <c:pt idx="1254">
                  <c:v>-4.8982774428722592E-3</c:v>
                </c:pt>
                <c:pt idx="1255">
                  <c:v>-4.9182478726442908E-3</c:v>
                </c:pt>
                <c:pt idx="1256">
                  <c:v>-5.0580408810485047E-3</c:v>
                </c:pt>
                <c:pt idx="1257">
                  <c:v>-5.0740172248661328E-3</c:v>
                </c:pt>
                <c:pt idx="1258">
                  <c:v>-5.0780113108205363E-3</c:v>
                </c:pt>
                <c:pt idx="1259">
                  <c:v>-5.1898457175439117E-3</c:v>
                </c:pt>
                <c:pt idx="1260">
                  <c:v>-5.1898457175439117E-3</c:v>
                </c:pt>
                <c:pt idx="1261">
                  <c:v>-5.3615914135833817E-3</c:v>
                </c:pt>
                <c:pt idx="1262">
                  <c:v>-5.3815618433554133E-3</c:v>
                </c:pt>
                <c:pt idx="1263">
                  <c:v>-5.4055263590818484E-3</c:v>
                </c:pt>
                <c:pt idx="1264">
                  <c:v>-5.4254967888538799E-3</c:v>
                </c:pt>
                <c:pt idx="1265">
                  <c:v>-6.4240182774554302E-3</c:v>
                </c:pt>
                <c:pt idx="1266">
                  <c:v>-6.6756456925830265E-3</c:v>
                </c:pt>
                <c:pt idx="1267">
                  <c:v>-6.6756456925830265E-3</c:v>
                </c:pt>
                <c:pt idx="1268">
                  <c:v>-6.6956161223550581E-3</c:v>
                </c:pt>
                <c:pt idx="1269">
                  <c:v>-6.8074505290784265E-3</c:v>
                </c:pt>
                <c:pt idx="1270">
                  <c:v>-6.8314150448048686E-3</c:v>
                </c:pt>
                <c:pt idx="1271">
                  <c:v>-7.0990188037500859E-3</c:v>
                </c:pt>
                <c:pt idx="1272">
                  <c:v>-7.3825989065129244E-3</c:v>
                </c:pt>
                <c:pt idx="1273">
                  <c:v>-8.3651440512968536E-3</c:v>
                </c:pt>
                <c:pt idx="1274">
                  <c:v>-8.461002114202601E-3</c:v>
                </c:pt>
                <c:pt idx="1275">
                  <c:v>-8.7246117871934148E-3</c:v>
                </c:pt>
                <c:pt idx="1276">
                  <c:v>-8.7845230765095095E-3</c:v>
                </c:pt>
                <c:pt idx="1277">
                  <c:v>-9.0201741478194708E-3</c:v>
                </c:pt>
                <c:pt idx="1278">
                  <c:v>-1.0010707464512214E-2</c:v>
                </c:pt>
                <c:pt idx="1279">
                  <c:v>-1.0142512301007621E-2</c:v>
                </c:pt>
                <c:pt idx="1280">
                  <c:v>-1.0166476816734056E-2</c:v>
                </c:pt>
                <c:pt idx="1281">
                  <c:v>-1.0386151544226396E-2</c:v>
                </c:pt>
                <c:pt idx="1282">
                  <c:v>-1.043008648972487E-2</c:v>
                </c:pt>
                <c:pt idx="1283">
                  <c:v>-1.0450056919496901E-2</c:v>
                </c:pt>
                <c:pt idx="1284">
                  <c:v>-1.0454051005451305E-2</c:v>
                </c:pt>
                <c:pt idx="1285">
                  <c:v>-1.0613814443627551E-2</c:v>
                </c:pt>
                <c:pt idx="1286">
                  <c:v>-1.0717660678442112E-2</c:v>
                </c:pt>
                <c:pt idx="1287">
                  <c:v>-1.0769583795849393E-2</c:v>
                </c:pt>
                <c:pt idx="1288">
                  <c:v>-1.0813518741347866E-2</c:v>
                </c:pt>
                <c:pt idx="1289">
                  <c:v>-1.0891403417458784E-2</c:v>
                </c:pt>
                <c:pt idx="1290">
                  <c:v>-1.0909376804253614E-2</c:v>
                </c:pt>
                <c:pt idx="1291">
                  <c:v>-1.1724170338952483E-2</c:v>
                </c:pt>
                <c:pt idx="1292">
                  <c:v>-1.1776093456359764E-2</c:v>
                </c:pt>
                <c:pt idx="1293">
                  <c:v>-1.1855975175447883E-2</c:v>
                </c:pt>
                <c:pt idx="1294">
                  <c:v>-1.198778001194329E-2</c:v>
                </c:pt>
                <c:pt idx="1295">
                  <c:v>-1.200575339873812E-2</c:v>
                </c:pt>
                <c:pt idx="1296">
                  <c:v>-1.200575339873812E-2</c:v>
                </c:pt>
                <c:pt idx="1297">
                  <c:v>-1.200575339873812E-2</c:v>
                </c:pt>
                <c:pt idx="1298">
                  <c:v>-1.200575339873812E-2</c:v>
                </c:pt>
                <c:pt idx="1299">
                  <c:v>-1.200575339873812E-2</c:v>
                </c:pt>
                <c:pt idx="1300">
                  <c:v>-1.2215442911344444E-2</c:v>
                </c:pt>
                <c:pt idx="1301">
                  <c:v>-1.2425132423950769E-2</c:v>
                </c:pt>
                <c:pt idx="1302">
                  <c:v>-1.2425132423950769E-2</c:v>
                </c:pt>
                <c:pt idx="1303">
                  <c:v>-1.3397692353848682E-2</c:v>
                </c:pt>
                <c:pt idx="1304">
                  <c:v>-1.3501538588663251E-2</c:v>
                </c:pt>
                <c:pt idx="1305">
                  <c:v>-1.35334912762985E-2</c:v>
                </c:pt>
                <c:pt idx="1306">
                  <c:v>-1.3577426221796966E-2</c:v>
                </c:pt>
                <c:pt idx="1307">
                  <c:v>-1.3641331597067465E-2</c:v>
                </c:pt>
                <c:pt idx="1308">
                  <c:v>-1.3900947184103868E-2</c:v>
                </c:pt>
                <c:pt idx="1309">
                  <c:v>-1.4148580513277054E-2</c:v>
                </c:pt>
                <c:pt idx="1310">
                  <c:v>-1.4164556857094682E-2</c:v>
                </c:pt>
                <c:pt idx="1311">
                  <c:v>-1.419251545877552E-2</c:v>
                </c:pt>
                <c:pt idx="1312">
                  <c:v>-1.4280385349772461E-2</c:v>
                </c:pt>
                <c:pt idx="1313">
                  <c:v>-1.4304349865498896E-2</c:v>
                </c:pt>
                <c:pt idx="1314">
                  <c:v>-1.4340296639088555E-2</c:v>
                </c:pt>
                <c:pt idx="1315">
                  <c:v>-1.534680629959892E-2</c:v>
                </c:pt>
                <c:pt idx="1316">
                  <c:v>-1.5530534253501607E-2</c:v>
                </c:pt>
                <c:pt idx="1317">
                  <c:v>-1.5794143926492414E-2</c:v>
                </c:pt>
                <c:pt idx="1318">
                  <c:v>-1.7132162721218501E-2</c:v>
                </c:pt>
                <c:pt idx="1319">
                  <c:v>-1.7148139065036122E-2</c:v>
                </c:pt>
                <c:pt idx="1320">
                  <c:v>-1.7148139065036122E-2</c:v>
                </c:pt>
                <c:pt idx="1321">
                  <c:v>-1.7359825620619655E-2</c:v>
                </c:pt>
                <c:pt idx="1322">
                  <c:v>-1.7942962169962953E-2</c:v>
                </c:pt>
                <c:pt idx="1323">
                  <c:v>-1.7942962169962953E-2</c:v>
                </c:pt>
                <c:pt idx="1324">
                  <c:v>-1.7942962169962953E-2</c:v>
                </c:pt>
                <c:pt idx="1325">
                  <c:v>-1.9057312151242289E-2</c:v>
                </c:pt>
                <c:pt idx="1326">
                  <c:v>-1.9057312151242289E-2</c:v>
                </c:pt>
                <c:pt idx="1327">
                  <c:v>-1.9656425044403222E-2</c:v>
                </c:pt>
                <c:pt idx="1328">
                  <c:v>-2.0946514807676439E-2</c:v>
                </c:pt>
                <c:pt idx="1329">
                  <c:v>-2.1082313730126243E-2</c:v>
                </c:pt>
                <c:pt idx="1330">
                  <c:v>-2.1140227976465129E-2</c:v>
                </c:pt>
                <c:pt idx="1331">
                  <c:v>-2.2697921498683563E-2</c:v>
                </c:pt>
                <c:pt idx="1332">
                  <c:v>-2.285968197983701E-2</c:v>
                </c:pt>
                <c:pt idx="1333">
                  <c:v>-2.4113824969520567E-2</c:v>
                </c:pt>
                <c:pt idx="1334">
                  <c:v>-2.4289564751514434E-2</c:v>
                </c:pt>
                <c:pt idx="1335">
                  <c:v>-2.4425363673964251E-2</c:v>
                </c:pt>
                <c:pt idx="1336">
                  <c:v>-2.4704949690772679E-2</c:v>
                </c:pt>
                <c:pt idx="1337">
                  <c:v>-2.590117843411735E-2</c:v>
                </c:pt>
                <c:pt idx="1338">
                  <c:v>-2.6134832462450103E-2</c:v>
                </c:pt>
                <c:pt idx="1339">
                  <c:v>-2.6194743751766197E-2</c:v>
                </c:pt>
                <c:pt idx="1340">
                  <c:v>-2.6290601814671952E-2</c:v>
                </c:pt>
                <c:pt idx="1341">
                  <c:v>-2.6394448049486513E-2</c:v>
                </c:pt>
                <c:pt idx="1342">
                  <c:v>-2.657018783148038E-2</c:v>
                </c:pt>
                <c:pt idx="1343">
                  <c:v>-2.6686016324158165E-2</c:v>
                </c:pt>
                <c:pt idx="1344">
                  <c:v>-2.6686016324158165E-2</c:v>
                </c:pt>
                <c:pt idx="1345">
                  <c:v>-2.6686016324158165E-2</c:v>
                </c:pt>
                <c:pt idx="1346">
                  <c:v>-2.6686016324158165E-2</c:v>
                </c:pt>
                <c:pt idx="1347">
                  <c:v>-2.7892230282388839E-2</c:v>
                </c:pt>
                <c:pt idx="1348">
                  <c:v>-2.7928177055978498E-2</c:v>
                </c:pt>
                <c:pt idx="1349">
                  <c:v>-2.8111905009881186E-2</c:v>
                </c:pt>
                <c:pt idx="1350">
                  <c:v>-2.8131875439653217E-2</c:v>
                </c:pt>
                <c:pt idx="1351">
                  <c:v>-2.8195780814923715E-2</c:v>
                </c:pt>
                <c:pt idx="1352">
                  <c:v>-2.8263680276148617E-2</c:v>
                </c:pt>
                <c:pt idx="1353">
                  <c:v>-2.8307615221647084E-2</c:v>
                </c:pt>
                <c:pt idx="1354">
                  <c:v>-2.9330101225975083E-2</c:v>
                </c:pt>
                <c:pt idx="1355">
                  <c:v>-2.9330101225975083E-2</c:v>
                </c:pt>
                <c:pt idx="1356">
                  <c:v>-3.2149925909785868E-2</c:v>
                </c:pt>
                <c:pt idx="1357">
                  <c:v>-3.3396080727560604E-2</c:v>
                </c:pt>
                <c:pt idx="1358">
                  <c:v>-3.3623743626961758E-2</c:v>
                </c:pt>
                <c:pt idx="1359">
                  <c:v>-3.486590435878209E-2</c:v>
                </c:pt>
                <c:pt idx="1360">
                  <c:v>-3.5089573172228841E-2</c:v>
                </c:pt>
                <c:pt idx="1361">
                  <c:v>-3.5133508117727308E-2</c:v>
                </c:pt>
                <c:pt idx="1362">
                  <c:v>-3.5147487418567741E-2</c:v>
                </c:pt>
                <c:pt idx="1363">
                  <c:v>-3.5532916713167939E-2</c:v>
                </c:pt>
                <c:pt idx="1364">
                  <c:v>-3.6866941421939609E-2</c:v>
                </c:pt>
                <c:pt idx="1365">
                  <c:v>-3.6890905937666044E-2</c:v>
                </c:pt>
                <c:pt idx="1366">
                  <c:v>-3.7158509696611261E-2</c:v>
                </c:pt>
                <c:pt idx="1367">
                  <c:v>-3.8712209132875278E-2</c:v>
                </c:pt>
                <c:pt idx="1368">
                  <c:v>-3.8935877946322028E-2</c:v>
                </c:pt>
                <c:pt idx="1369">
                  <c:v>-3.9195493533358439E-2</c:v>
                </c:pt>
                <c:pt idx="1370">
                  <c:v>-4.0289873084865743E-2</c:v>
                </c:pt>
                <c:pt idx="1371">
                  <c:v>-4.0757181141531262E-2</c:v>
                </c:pt>
                <c:pt idx="1372">
                  <c:v>-4.0781145657257697E-2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06-4122-88B0-1269A213EAD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  <c:pt idx="1370">
                  <c:v>21339</c:v>
                </c:pt>
                <c:pt idx="1371">
                  <c:v>21456</c:v>
                </c:pt>
                <c:pt idx="1372">
                  <c:v>21462</c:v>
                </c:pt>
              </c:numCache>
            </c:numRef>
          </c:xVal>
          <c:yVal>
            <c:numRef>
              <c:f>Active!$U$21:$U$1985</c:f>
              <c:numCache>
                <c:formatCode>General</c:formatCode>
                <c:ptCount val="1965"/>
                <c:pt idx="13" formatCode="0.00000">
                  <c:v>0.12455531999512459</c:v>
                </c:pt>
                <c:pt idx="392" formatCode="0.00000">
                  <c:v>-0.17777655999816488</c:v>
                </c:pt>
                <c:pt idx="774" formatCode="0.00000">
                  <c:v>-0.16703642000356922</c:v>
                </c:pt>
                <c:pt idx="791" formatCode="0.00000">
                  <c:v>-0.13526980000460753</c:v>
                </c:pt>
                <c:pt idx="1330" formatCode="0.00000">
                  <c:v>-1.7693460002192296E-2</c:v>
                </c:pt>
                <c:pt idx="1331" formatCode="0.00000">
                  <c:v>-2.2722660003637429E-2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06-4122-88B0-1269A213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47936"/>
        <c:axId val="1"/>
      </c:scatterChart>
      <c:valAx>
        <c:axId val="8779479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8572805404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650623885918005E-2"/>
              <c:y val="0.34848580291099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47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126559714795012E-3"/>
          <c:y val="0.88182072695458524"/>
          <c:w val="0.96078599800693365"/>
          <c:h val="9.6970015111747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4235735173987229"/>
          <c:y val="3.3591731266149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1316293516009"/>
          <c:y val="0.12144733488608003"/>
          <c:w val="0.78637342162577262"/>
          <c:h val="0.6563324055545601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B!$H$18:$H$18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B!$H$19:$H$78</c:f>
              <c:numCache>
                <c:formatCode>General</c:formatCode>
                <c:ptCount val="60"/>
                <c:pt idx="7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7-4D10-B0AE-3A4B6C8BC440}"/>
            </c:ext>
          </c:extLst>
        </c:ser>
        <c:ser>
          <c:idx val="1"/>
          <c:order val="1"/>
          <c:tx>
            <c:strRef>
              <c:f>B!$I$18:$I$18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B!$I$19:$I$78</c:f>
              <c:numCache>
                <c:formatCode>General</c:formatCode>
                <c:ptCount val="60"/>
                <c:pt idx="1">
                  <c:v>-4.0408000495517626E-4</c:v>
                </c:pt>
                <c:pt idx="2">
                  <c:v>1.2647600015043281E-3</c:v>
                </c:pt>
                <c:pt idx="3">
                  <c:v>2.131879999069497E-3</c:v>
                </c:pt>
                <c:pt idx="4">
                  <c:v>-3.0100000003585592E-4</c:v>
                </c:pt>
                <c:pt idx="5">
                  <c:v>-1.0321599984308705E-3</c:v>
                </c:pt>
                <c:pt idx="6">
                  <c:v>1.6349599973182194E-3</c:v>
                </c:pt>
                <c:pt idx="8">
                  <c:v>7.0380000397562981E-4</c:v>
                </c:pt>
                <c:pt idx="10">
                  <c:v>1.5709200015407987E-3</c:v>
                </c:pt>
                <c:pt idx="11">
                  <c:v>1.3397599977906793E-3</c:v>
                </c:pt>
                <c:pt idx="13">
                  <c:v>1.0687999747460708E-4</c:v>
                </c:pt>
                <c:pt idx="14">
                  <c:v>-1.3259999977890402E-3</c:v>
                </c:pt>
                <c:pt idx="15">
                  <c:v>1.6428399976575747E-3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7-4D10-B0AE-3A4B6C8BC440}"/>
            </c:ext>
          </c:extLst>
        </c:ser>
        <c:ser>
          <c:idx val="2"/>
          <c:order val="2"/>
          <c:tx>
            <c:strRef>
              <c:f>B!$J$18:$J$18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B!$J$19:$J$78</c:f>
              <c:numCache>
                <c:formatCode>General</c:formatCode>
                <c:ptCount val="60"/>
                <c:pt idx="0">
                  <c:v>1.4845479992800392E-2</c:v>
                </c:pt>
                <c:pt idx="12">
                  <c:v>0</c:v>
                </c:pt>
                <c:pt idx="16">
                  <c:v>-8.8578400027472526E-3</c:v>
                </c:pt>
                <c:pt idx="17">
                  <c:v>-1.2728600006084889E-2</c:v>
                </c:pt>
                <c:pt idx="18">
                  <c:v>-6.7639799963217229E-3</c:v>
                </c:pt>
                <c:pt idx="19">
                  <c:v>-2.2639800008619204E-3</c:v>
                </c:pt>
                <c:pt idx="20">
                  <c:v>-1.0601080000924412E-2</c:v>
                </c:pt>
                <c:pt idx="21">
                  <c:v>-2.8877960001409519E-2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7-4D10-B0AE-3A4B6C8BC440}"/>
            </c:ext>
          </c:extLst>
        </c:ser>
        <c:ser>
          <c:idx val="3"/>
          <c:order val="3"/>
          <c:tx>
            <c:strRef>
              <c:f>B!$K$18:$K$18</c:f>
              <c:strCache>
                <c:ptCount val="1"/>
                <c:pt idx="0">
                  <c:v>OMT #4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B!$K$19:$K$78</c:f>
              <c:numCache>
                <c:formatCode>General</c:formatCode>
                <c:ptCount val="60"/>
                <c:pt idx="25">
                  <c:v>-2.4424160001217388E-2</c:v>
                </c:pt>
                <c:pt idx="26">
                  <c:v>-2.2910600004252046E-2</c:v>
                </c:pt>
                <c:pt idx="27">
                  <c:v>-1.3900760000979062E-2</c:v>
                </c:pt>
                <c:pt idx="28">
                  <c:v>-1.7910559996380471E-2</c:v>
                </c:pt>
                <c:pt idx="29">
                  <c:v>-1.4645199997175951E-2</c:v>
                </c:pt>
                <c:pt idx="30">
                  <c:v>-1.5905640000710264E-2</c:v>
                </c:pt>
                <c:pt idx="31">
                  <c:v>-1.4392120006959885E-2</c:v>
                </c:pt>
                <c:pt idx="32">
                  <c:v>-1.4473199997155461E-2</c:v>
                </c:pt>
                <c:pt idx="33">
                  <c:v>-1.5483000002859626E-2</c:v>
                </c:pt>
                <c:pt idx="34">
                  <c:v>-1.7426239995984361E-2</c:v>
                </c:pt>
                <c:pt idx="35">
                  <c:v>-1.6126720001921058E-2</c:v>
                </c:pt>
                <c:pt idx="36">
                  <c:v>-1.6716399994038511E-2</c:v>
                </c:pt>
                <c:pt idx="37">
                  <c:v>-1.779747999535175E-2</c:v>
                </c:pt>
                <c:pt idx="38">
                  <c:v>-1.6878559996257536E-2</c:v>
                </c:pt>
                <c:pt idx="39">
                  <c:v>-1.5878559999691788E-2</c:v>
                </c:pt>
                <c:pt idx="40">
                  <c:v>-1.7726199999742676E-2</c:v>
                </c:pt>
                <c:pt idx="41">
                  <c:v>-1.9969439999840688E-2</c:v>
                </c:pt>
                <c:pt idx="42">
                  <c:v>-1.5802360001544002E-2</c:v>
                </c:pt>
                <c:pt idx="43">
                  <c:v>-1.8964520000736229E-2</c:v>
                </c:pt>
                <c:pt idx="44">
                  <c:v>-1.8288840001332574E-2</c:v>
                </c:pt>
                <c:pt idx="45">
                  <c:v>-1.8369919998804107E-2</c:v>
                </c:pt>
                <c:pt idx="46">
                  <c:v>-1.8888320002588443E-2</c:v>
                </c:pt>
                <c:pt idx="47">
                  <c:v>-2.3541880000266246E-2</c:v>
                </c:pt>
                <c:pt idx="48">
                  <c:v>-2.1942359999229666E-2</c:v>
                </c:pt>
                <c:pt idx="49">
                  <c:v>-1.9856359998811968E-2</c:v>
                </c:pt>
                <c:pt idx="50">
                  <c:v>-1.7018519996781833E-2</c:v>
                </c:pt>
                <c:pt idx="51">
                  <c:v>-1.7099600001529325E-2</c:v>
                </c:pt>
                <c:pt idx="52">
                  <c:v>-1.9789999998465646E-2</c:v>
                </c:pt>
                <c:pt idx="53">
                  <c:v>-1.7541839995828923E-2</c:v>
                </c:pt>
                <c:pt idx="54">
                  <c:v>-2.2374760003003757E-2</c:v>
                </c:pt>
                <c:pt idx="55">
                  <c:v>-1.6536919996724464E-2</c:v>
                </c:pt>
                <c:pt idx="56">
                  <c:v>-2.1699080003600102E-2</c:v>
                </c:pt>
                <c:pt idx="57">
                  <c:v>-1.6699079998943489E-2</c:v>
                </c:pt>
                <c:pt idx="58">
                  <c:v>-2.5942320004105568E-2</c:v>
                </c:pt>
                <c:pt idx="59">
                  <c:v>-2.1023399996920489E-2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7-4D10-B0AE-3A4B6C8BC440}"/>
            </c:ext>
          </c:extLst>
        </c:ser>
        <c:ser>
          <c:idx val="4"/>
          <c:order val="4"/>
          <c:tx>
            <c:strRef>
              <c:f>B!$L$18:$L$18</c:f>
              <c:strCache>
                <c:ptCount val="1"/>
                <c:pt idx="0">
                  <c:v>RHN 2000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B!$L$19:$L$78</c:f>
              <c:numCache>
                <c:formatCode>General</c:formatCode>
                <c:ptCount val="60"/>
                <c:pt idx="22">
                  <c:v>-2.0189179995213635E-2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7-4D10-B0AE-3A4B6C8BC440}"/>
            </c:ext>
          </c:extLst>
        </c:ser>
        <c:ser>
          <c:idx val="5"/>
          <c:order val="5"/>
          <c:tx>
            <c:strRef>
              <c:f>B!$M$18:$M$18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none"/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B!$M$19:$M$78</c:f>
              <c:numCache>
                <c:formatCode>General</c:formatCode>
                <c:ptCount val="60"/>
                <c:pt idx="0">
                  <c:v>1.5285427952453679E-2</c:v>
                </c:pt>
                <c:pt idx="1">
                  <c:v>5.0352485290494292E-3</c:v>
                </c:pt>
                <c:pt idx="2">
                  <c:v>4.2352083330896425E-3</c:v>
                </c:pt>
                <c:pt idx="3">
                  <c:v>3.4369579362259622E-3</c:v>
                </c:pt>
                <c:pt idx="4">
                  <c:v>2.6387075393622824E-3</c:v>
                </c:pt>
                <c:pt idx="5">
                  <c:v>1.8386673434024955E-3</c:v>
                </c:pt>
                <c:pt idx="6">
                  <c:v>1.0404169465388154E-3</c:v>
                </c:pt>
                <c:pt idx="7">
                  <c:v>2.4037675057902855E-4</c:v>
                </c:pt>
                <c:pt idx="8">
                  <c:v>2.4037675057902855E-4</c:v>
                </c:pt>
                <c:pt idx="9">
                  <c:v>9.3613224698262261E-5</c:v>
                </c:pt>
                <c:pt idx="10">
                  <c:v>-5.5787364628465141E-4</c:v>
                </c:pt>
                <c:pt idx="11">
                  <c:v>-1.3579138422444383E-3</c:v>
                </c:pt>
                <c:pt idx="12">
                  <c:v>-2.1490050427236907E-3</c:v>
                </c:pt>
                <c:pt idx="13">
                  <c:v>-2.1561642391081182E-3</c:v>
                </c:pt>
                <c:pt idx="14">
                  <c:v>-2.9544146359717985E-3</c:v>
                </c:pt>
                <c:pt idx="15">
                  <c:v>-3.7544548319315852E-3</c:v>
                </c:pt>
                <c:pt idx="16">
                  <c:v>-9.2688258470369628E-3</c:v>
                </c:pt>
                <c:pt idx="17">
                  <c:v>-9.2992524316707799E-3</c:v>
                </c:pt>
                <c:pt idx="18">
                  <c:v>-9.3144657239876884E-3</c:v>
                </c:pt>
                <c:pt idx="19">
                  <c:v>-9.3144657239876884E-3</c:v>
                </c:pt>
                <c:pt idx="20">
                  <c:v>-9.3278892172084897E-3</c:v>
                </c:pt>
                <c:pt idx="21">
                  <c:v>-2.0506974371492223E-2</c:v>
                </c:pt>
                <c:pt idx="22">
                  <c:v>-2.1109241767332199E-2</c:v>
                </c:pt>
                <c:pt idx="23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7-4D10-B0AE-3A4B6C8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37112"/>
        <c:axId val="1"/>
      </c:scatterChart>
      <c:valAx>
        <c:axId val="877937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5474205227113"/>
              <c:y val="0.8475473899095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32412523020261E-2"/>
              <c:y val="0.3720938371075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37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574585635359115"/>
          <c:y val="0.93540051679586567"/>
          <c:w val="0.67587476979742178"/>
          <c:h val="3.61757105943152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950005249343832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0020751978456"/>
          <c:y val="0.16236191615601245"/>
          <c:w val="0.74500090942493824"/>
          <c:h val="0.55350653235004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'C'!$H$18:$H$18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'C'!$H$19:$H$78</c:f>
              <c:numCache>
                <c:formatCode>General</c:formatCode>
                <c:ptCount val="60"/>
                <c:pt idx="7">
                  <c:v>-0.11183999999775551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D-4564-8DC0-599B535E7F1D}"/>
            </c:ext>
          </c:extLst>
        </c:ser>
        <c:ser>
          <c:idx val="1"/>
          <c:order val="1"/>
          <c:tx>
            <c:strRef>
              <c:f>'C'!$I$18:$I$18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'C'!$I$19:$I$78</c:f>
              <c:numCache>
                <c:formatCode>General</c:formatCode>
                <c:ptCount val="60"/>
                <c:pt idx="1">
                  <c:v>7.0302999993145932E-2</c:v>
                </c:pt>
                <c:pt idx="2">
                  <c:v>-0.29936199999792734</c:v>
                </c:pt>
                <c:pt idx="3">
                  <c:v>-0.26090599999588449</c:v>
                </c:pt>
                <c:pt idx="4">
                  <c:v>-0.22575000000506407</c:v>
                </c:pt>
                <c:pt idx="5">
                  <c:v>-0.18880799999897135</c:v>
                </c:pt>
                <c:pt idx="6">
                  <c:v>-0.14855200000602053</c:v>
                </c:pt>
                <c:pt idx="8">
                  <c:v>-0.1118099999948754</c:v>
                </c:pt>
                <c:pt idx="10">
                  <c:v>-7.3354000000108499E-2</c:v>
                </c:pt>
                <c:pt idx="11">
                  <c:v>-3.5911999999370892E-2</c:v>
                </c:pt>
                <c:pt idx="13">
                  <c:v>4.4399999751476571E-4</c:v>
                </c:pt>
                <c:pt idx="14">
                  <c:v>3.6599999999452848E-2</c:v>
                </c:pt>
                <c:pt idx="15">
                  <c:v>7.724199999938719E-2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D-4564-8DC0-599B535E7F1D}"/>
            </c:ext>
          </c:extLst>
        </c:ser>
        <c:ser>
          <c:idx val="2"/>
          <c:order val="2"/>
          <c:tx>
            <c:strRef>
              <c:f>'C'!$J$18:$J$18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'C'!$J$19:$J$78</c:f>
              <c:numCache>
                <c:formatCode>General</c:formatCode>
                <c:ptCount val="60"/>
                <c:pt idx="0">
                  <c:v>1.1887999993632548E-2</c:v>
                </c:pt>
                <c:pt idx="12">
                  <c:v>0</c:v>
                </c:pt>
                <c:pt idx="16">
                  <c:v>0.32640799999353476</c:v>
                </c:pt>
                <c:pt idx="17">
                  <c:v>0.32396999999764375</c:v>
                </c:pt>
                <c:pt idx="18">
                  <c:v>-7.8355999998166226E-2</c:v>
                </c:pt>
                <c:pt idx="19">
                  <c:v>-7.3856000002706423E-2</c:v>
                </c:pt>
                <c:pt idx="20">
                  <c:v>-8.1560999999055639E-2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D-4564-8DC0-599B535E7F1D}"/>
            </c:ext>
          </c:extLst>
        </c:ser>
        <c:ser>
          <c:idx val="3"/>
          <c:order val="3"/>
          <c:tx>
            <c:strRef>
              <c:f>'C'!$K$18:$K$18</c:f>
              <c:strCache>
                <c:ptCount val="1"/>
                <c:pt idx="0">
                  <c:v>OMT #4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'C'!$K$19:$K$78</c:f>
              <c:numCache>
                <c:formatCode>General</c:formatCode>
                <c:ptCount val="60"/>
                <c:pt idx="25">
                  <c:v>0.12888499999826308</c:v>
                </c:pt>
                <c:pt idx="26">
                  <c:v>0.17026299999997718</c:v>
                </c:pt>
                <c:pt idx="27">
                  <c:v>0.18955499999719905</c:v>
                </c:pt>
                <c:pt idx="28">
                  <c:v>0.20956500000465894</c:v>
                </c:pt>
                <c:pt idx="29">
                  <c:v>0.21603300000424497</c:v>
                </c:pt>
                <c:pt idx="30">
                  <c:v>0.21671100000094157</c:v>
                </c:pt>
                <c:pt idx="31">
                  <c:v>0.22378699999535456</c:v>
                </c:pt>
                <c:pt idx="32">
                  <c:v>0.22463299999799347</c:v>
                </c:pt>
                <c:pt idx="33">
                  <c:v>0.2476429999951506</c:v>
                </c:pt>
                <c:pt idx="34">
                  <c:v>0.24848100000235718</c:v>
                </c:pt>
                <c:pt idx="35">
                  <c:v>0.25955699999758508</c:v>
                </c:pt>
                <c:pt idx="36">
                  <c:v>0.25947300000552787</c:v>
                </c:pt>
                <c:pt idx="37">
                  <c:v>0.25931900000432506</c:v>
                </c:pt>
                <c:pt idx="38">
                  <c:v>0.26116500000352971</c:v>
                </c:pt>
                <c:pt idx="39">
                  <c:v>0.26216500000009546</c:v>
                </c:pt>
                <c:pt idx="40">
                  <c:v>0.282483000002685</c:v>
                </c:pt>
                <c:pt idx="41">
                  <c:v>0.28302099999564234</c:v>
                </c:pt>
                <c:pt idx="42">
                  <c:v>0.29047500000160653</c:v>
                </c:pt>
                <c:pt idx="43">
                  <c:v>0.28916699999535922</c:v>
                </c:pt>
                <c:pt idx="44">
                  <c:v>0.29355100000248058</c:v>
                </c:pt>
                <c:pt idx="45">
                  <c:v>0.29439700000511948</c:v>
                </c:pt>
                <c:pt idx="46">
                  <c:v>0.31747699999687029</c:v>
                </c:pt>
                <c:pt idx="47">
                  <c:v>0.31509899999946356</c:v>
                </c:pt>
                <c:pt idx="48">
                  <c:v>0.32647499999438878</c:v>
                </c:pt>
                <c:pt idx="49">
                  <c:v>-7.6231999999436084E-2</c:v>
                </c:pt>
                <c:pt idx="50">
                  <c:v>-7.1539999997185078E-2</c:v>
                </c:pt>
                <c:pt idx="51">
                  <c:v>-7.0694000001822133E-2</c:v>
                </c:pt>
                <c:pt idx="52">
                  <c:v>-5.8213999996951316E-2</c:v>
                </c:pt>
                <c:pt idx="53">
                  <c:v>-5.3605999994033482E-2</c:v>
                </c:pt>
                <c:pt idx="54">
                  <c:v>-5.515200000081677E-2</c:v>
                </c:pt>
                <c:pt idx="55">
                  <c:v>-4.7460000001592562E-2</c:v>
                </c:pt>
                <c:pt idx="56">
                  <c:v>-5.0768000000971369E-2</c:v>
                </c:pt>
                <c:pt idx="57">
                  <c:v>-4.5767999996314757E-2</c:v>
                </c:pt>
                <c:pt idx="58">
                  <c:v>-5.2230000001145527E-2</c:v>
                </c:pt>
                <c:pt idx="59">
                  <c:v>-4.6384000001125969E-2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D-4564-8DC0-599B535E7F1D}"/>
            </c:ext>
          </c:extLst>
        </c:ser>
        <c:ser>
          <c:idx val="4"/>
          <c:order val="4"/>
          <c:tx>
            <c:strRef>
              <c:f>'C'!$L$18:$L$18</c:f>
              <c:strCache>
                <c:ptCount val="1"/>
                <c:pt idx="0">
                  <c:v>RHN 2000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'C'!$L$19:$L$78</c:f>
              <c:numCache>
                <c:formatCode>General</c:formatCode>
                <c:ptCount val="60"/>
                <c:pt idx="22">
                  <c:v>5.4617000001599081E-2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D-4564-8DC0-599B535E7F1D}"/>
            </c:ext>
          </c:extLst>
        </c:ser>
        <c:ser>
          <c:idx val="5"/>
          <c:order val="5"/>
          <c:tx>
            <c:strRef>
              <c:f>'C'!$M$18:$M$18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none"/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'C'!$M$19:$M$78</c:f>
              <c:numCache>
                <c:formatCode>General</c:formatCode>
                <c:ptCount val="60"/>
                <c:pt idx="1">
                  <c:v>-0.14980109726547508</c:v>
                </c:pt>
                <c:pt idx="2">
                  <c:v>-0.13923006502336555</c:v>
                </c:pt>
                <c:pt idx="3">
                  <c:v>-0.12869446640888316</c:v>
                </c:pt>
                <c:pt idx="4">
                  <c:v>-0.1181588677944008</c:v>
                </c:pt>
                <c:pt idx="5">
                  <c:v>-0.1075996467615003</c:v>
                </c:pt>
                <c:pt idx="6">
                  <c:v>-9.7064048147017939E-2</c:v>
                </c:pt>
                <c:pt idx="7">
                  <c:v>-8.6504827114117444E-2</c:v>
                </c:pt>
                <c:pt idx="8">
                  <c:v>-8.6504827114117444E-2</c:v>
                </c:pt>
                <c:pt idx="9">
                  <c:v>-8.4567788803831451E-2</c:v>
                </c:pt>
                <c:pt idx="10">
                  <c:v>-7.5969228499635083E-2</c:v>
                </c:pt>
                <c:pt idx="11">
                  <c:v>-6.5410007466734588E-2</c:v>
                </c:pt>
                <c:pt idx="12">
                  <c:v>-5.4968898525924709E-2</c:v>
                </c:pt>
                <c:pt idx="13">
                  <c:v>-5.487440885225222E-2</c:v>
                </c:pt>
                <c:pt idx="14">
                  <c:v>-4.4338810237769852E-2</c:v>
                </c:pt>
                <c:pt idx="15">
                  <c:v>-3.3779589204869363E-2</c:v>
                </c:pt>
                <c:pt idx="16">
                  <c:v>3.9001081941364216E-2</c:v>
                </c:pt>
                <c:pt idx="17">
                  <c:v>3.9402663054472292E-2</c:v>
                </c:pt>
                <c:pt idx="18">
                  <c:v>3.9615264820235391E-2</c:v>
                </c:pt>
                <c:pt idx="19">
                  <c:v>3.9615264820235391E-2</c:v>
                </c:pt>
                <c:pt idx="20">
                  <c:v>3.9792432958371302E-2</c:v>
                </c:pt>
                <c:pt idx="21">
                  <c:v>0.18734986960716976</c:v>
                </c:pt>
                <c:pt idx="22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D-4564-8DC0-599B535E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42360"/>
        <c:axId val="1"/>
      </c:scatterChart>
      <c:valAx>
        <c:axId val="87794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0052493438319"/>
              <c:y val="0.8154997046033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99999999999998E-2"/>
              <c:y val="0.32841405894373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42360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999999999999998E-2"/>
          <c:y val="0.91512915129151295"/>
          <c:w val="0.91749999999999998"/>
          <c:h val="5.16605166051660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15</xdr:col>
      <xdr:colOff>409574</xdr:colOff>
      <xdr:row>17</xdr:row>
      <xdr:rowOff>133350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BFDA6F0-3A82-CF1A-1A93-FF4EA14D8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581026</xdr:colOff>
      <xdr:row>0</xdr:row>
      <xdr:rowOff>0</xdr:rowOff>
    </xdr:from>
    <xdr:to>
      <xdr:col>26</xdr:col>
      <xdr:colOff>114301</xdr:colOff>
      <xdr:row>18</xdr:row>
      <xdr:rowOff>9525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E270EF96-F573-36C3-4EF0-661FC54A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28575</xdr:rowOff>
    </xdr:from>
    <xdr:to>
      <xdr:col>15</xdr:col>
      <xdr:colOff>285750</xdr:colOff>
      <xdr:row>21</xdr:row>
      <xdr:rowOff>152400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131CAA7-E21C-1AE4-D865-74DC3CD8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47625</xdr:rowOff>
    </xdr:from>
    <xdr:to>
      <xdr:col>11</xdr:col>
      <xdr:colOff>600075</xdr:colOff>
      <xdr:row>15</xdr:row>
      <xdr:rowOff>104775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49634E89-5CB0-53B3-93D3-1695137D5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14" TargetMode="External"/><Relationship Id="rId117" Type="http://schemas.openxmlformats.org/officeDocument/2006/relationships/hyperlink" Target="http://www.konkoly.hu/cgi-bin/IBVS?5988" TargetMode="External"/><Relationship Id="rId21" Type="http://schemas.openxmlformats.org/officeDocument/2006/relationships/hyperlink" Target="http://www.konkoly.hu/cgi-bin/IBVS?111" TargetMode="External"/><Relationship Id="rId42" Type="http://schemas.openxmlformats.org/officeDocument/2006/relationships/hyperlink" Target="http://www.konkoly.hu/cgi-bin/IBVS?180" TargetMode="External"/><Relationship Id="rId47" Type="http://schemas.openxmlformats.org/officeDocument/2006/relationships/hyperlink" Target="http://www.konkoly.hu/cgi-bin/IBVS?221" TargetMode="External"/><Relationship Id="rId63" Type="http://schemas.openxmlformats.org/officeDocument/2006/relationships/hyperlink" Target="http://www.konkoly.hu/cgi-bin/IBVS?1751" TargetMode="External"/><Relationship Id="rId68" Type="http://schemas.openxmlformats.org/officeDocument/2006/relationships/hyperlink" Target="http://www.konkoly.hu/cgi-bin/IBVS?2792" TargetMode="External"/><Relationship Id="rId84" Type="http://schemas.openxmlformats.org/officeDocument/2006/relationships/hyperlink" Target="http://vsolj.cetus-net.org/no42.pdf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www.konkoly.hu/cgi-bin/IBVS?5893" TargetMode="External"/><Relationship Id="rId16" Type="http://schemas.openxmlformats.org/officeDocument/2006/relationships/hyperlink" Target="http://www.konkoly.hu/cgi-bin/IBVS?111" TargetMode="External"/><Relationship Id="rId107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konkoly.hu/cgi-bin/IBVS?114" TargetMode="External"/><Relationship Id="rId32" Type="http://schemas.openxmlformats.org/officeDocument/2006/relationships/hyperlink" Target="http://www.konkoly.hu/cgi-bin/IBVS?180" TargetMode="External"/><Relationship Id="rId37" Type="http://schemas.openxmlformats.org/officeDocument/2006/relationships/hyperlink" Target="http://www.konkoly.hu/cgi-bin/IBVS?180" TargetMode="External"/><Relationship Id="rId53" Type="http://schemas.openxmlformats.org/officeDocument/2006/relationships/hyperlink" Target="http://www.konkoly.hu/cgi-bin/IBVS?247" TargetMode="External"/><Relationship Id="rId58" Type="http://schemas.openxmlformats.org/officeDocument/2006/relationships/hyperlink" Target="http://www.konkoly.hu/cgi-bin/IBVS?584" TargetMode="External"/><Relationship Id="rId74" Type="http://schemas.openxmlformats.org/officeDocument/2006/relationships/hyperlink" Target="http://vsolj.cetus-net.org/no47.pdf" TargetMode="External"/><Relationship Id="rId79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111" TargetMode="External"/><Relationship Id="rId61" Type="http://schemas.openxmlformats.org/officeDocument/2006/relationships/hyperlink" Target="http://www.konkoly.hu/cgi-bin/IBVS?1249" TargetMode="External"/><Relationship Id="rId82" Type="http://schemas.openxmlformats.org/officeDocument/2006/relationships/hyperlink" Target="http://vsolj.cetus-net.org/no39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bav-astro.de/sfs/BAVM_link.php?BAVMnr=187" TargetMode="External"/><Relationship Id="rId1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111" TargetMode="External"/><Relationship Id="rId22" Type="http://schemas.openxmlformats.org/officeDocument/2006/relationships/hyperlink" Target="http://www.konkoly.hu/cgi-bin/IBVS?114" TargetMode="External"/><Relationship Id="rId27" Type="http://schemas.openxmlformats.org/officeDocument/2006/relationships/hyperlink" Target="http://www.konkoly.hu/cgi-bin/IBVS?119" TargetMode="External"/><Relationship Id="rId30" Type="http://schemas.openxmlformats.org/officeDocument/2006/relationships/hyperlink" Target="http://www.konkoly.hu/cgi-bin/IBVS?154" TargetMode="External"/><Relationship Id="rId35" Type="http://schemas.openxmlformats.org/officeDocument/2006/relationships/hyperlink" Target="http://www.konkoly.hu/cgi-bin/IBVS?154" TargetMode="External"/><Relationship Id="rId43" Type="http://schemas.openxmlformats.org/officeDocument/2006/relationships/hyperlink" Target="http://www.konkoly.hu/cgi-bin/IBVS?180" TargetMode="External"/><Relationship Id="rId48" Type="http://schemas.openxmlformats.org/officeDocument/2006/relationships/hyperlink" Target="http://www.konkoly.hu/cgi-bin/IBVS?221" TargetMode="External"/><Relationship Id="rId56" Type="http://schemas.openxmlformats.org/officeDocument/2006/relationships/hyperlink" Target="http://www.konkoly.hu/cgi-bin/IBVS?779" TargetMode="External"/><Relationship Id="rId64" Type="http://schemas.openxmlformats.org/officeDocument/2006/relationships/hyperlink" Target="http://www.konkoly.hu/cgi-bin/IBVS?1249" TargetMode="External"/><Relationship Id="rId69" Type="http://schemas.openxmlformats.org/officeDocument/2006/relationships/hyperlink" Target="http://www.konkoly.hu/cgi-bin/IBVS?2792" TargetMode="External"/><Relationship Id="rId77" Type="http://schemas.openxmlformats.org/officeDocument/2006/relationships/hyperlink" Target="http://www.konkoly.hu/cgi-bin/IBVS?5040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var.astro.cz/oejv/issues/oejv0094.pdf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111" TargetMode="External"/><Relationship Id="rId51" Type="http://schemas.openxmlformats.org/officeDocument/2006/relationships/hyperlink" Target="http://www.konkoly.hu/cgi-bin/IBVS?247" TargetMode="External"/><Relationship Id="rId72" Type="http://schemas.openxmlformats.org/officeDocument/2006/relationships/hyperlink" Target="http://vsolj.cetus-net.org/no47.pdf" TargetMode="External"/><Relationship Id="rId80" Type="http://schemas.openxmlformats.org/officeDocument/2006/relationships/hyperlink" Target="http://var.astro.cz/oejv/issues/oejv0074.pdf" TargetMode="External"/><Relationship Id="rId85" Type="http://schemas.openxmlformats.org/officeDocument/2006/relationships/hyperlink" Target="http://www.konkoly.hu/cgi-bin/IBVS?5602" TargetMode="External"/><Relationship Id="rId93" Type="http://schemas.openxmlformats.org/officeDocument/2006/relationships/hyperlink" Target="http://var.astro.cz/oejv/issues/oejv0003.pdf" TargetMode="External"/><Relationship Id="rId98" Type="http://schemas.openxmlformats.org/officeDocument/2006/relationships/hyperlink" Target="http://www.aavso.org/sites/default/files/jaavso/v36n2/171.pdf" TargetMode="External"/><Relationship Id="rId121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11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114" TargetMode="External"/><Relationship Id="rId33" Type="http://schemas.openxmlformats.org/officeDocument/2006/relationships/hyperlink" Target="http://www.konkoly.hu/cgi-bin/IBVS?154" TargetMode="External"/><Relationship Id="rId38" Type="http://schemas.openxmlformats.org/officeDocument/2006/relationships/hyperlink" Target="http://www.konkoly.hu/cgi-bin/IBVS?180" TargetMode="External"/><Relationship Id="rId46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konkoly.hu/cgi-bin/IBVS?779" TargetMode="External"/><Relationship Id="rId67" Type="http://schemas.openxmlformats.org/officeDocument/2006/relationships/hyperlink" Target="http://www.konkoly.hu/cgi-bin/IBVS?2792" TargetMode="External"/><Relationship Id="rId103" Type="http://schemas.openxmlformats.org/officeDocument/2006/relationships/hyperlink" Target="http://www.aavso.org/sites/default/files/jaavso/v36n2/186.pdf" TargetMode="External"/><Relationship Id="rId108" Type="http://schemas.openxmlformats.org/officeDocument/2006/relationships/hyperlink" Target="http://var.astro.cz/oejv/issues/oejv0094.pdf" TargetMode="External"/><Relationship Id="rId116" Type="http://schemas.openxmlformats.org/officeDocument/2006/relationships/hyperlink" Target="http://www.konkoly.hu/cgi-bin/IBVS?5924" TargetMode="External"/><Relationship Id="rId20" Type="http://schemas.openxmlformats.org/officeDocument/2006/relationships/hyperlink" Target="http://www.konkoly.hu/cgi-bin/IBVS?114" TargetMode="External"/><Relationship Id="rId41" Type="http://schemas.openxmlformats.org/officeDocument/2006/relationships/hyperlink" Target="http://www.konkoly.hu/cgi-bin/IBVS?180" TargetMode="External"/><Relationship Id="rId54" Type="http://schemas.openxmlformats.org/officeDocument/2006/relationships/hyperlink" Target="http://www.konkoly.hu/cgi-bin/IBVS?247" TargetMode="External"/><Relationship Id="rId62" Type="http://schemas.openxmlformats.org/officeDocument/2006/relationships/hyperlink" Target="http://www.konkoly.hu/cgi-bin/IBVS?1350" TargetMode="External"/><Relationship Id="rId70" Type="http://schemas.openxmlformats.org/officeDocument/2006/relationships/hyperlink" Target="http://www.konkoly.hu/cgi-bin/IBVS?2792" TargetMode="External"/><Relationship Id="rId75" Type="http://schemas.openxmlformats.org/officeDocument/2006/relationships/hyperlink" Target="http://vsolj.cetus-net.org/no47.pdf" TargetMode="External"/><Relationship Id="rId83" Type="http://schemas.openxmlformats.org/officeDocument/2006/relationships/hyperlink" Target="http://www.konkoly.hu/cgi-bin/IBVS?5694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konkoly.hu/cgi-bin/IBVS?5636" TargetMode="External"/><Relationship Id="rId96" Type="http://schemas.openxmlformats.org/officeDocument/2006/relationships/hyperlink" Target="http://vsolj.cetus-net.org/no45.pdf" TargetMode="External"/><Relationship Id="rId111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www.konkoly.hu/cgi-bin/IBVS?111" TargetMode="External"/><Relationship Id="rId23" Type="http://schemas.openxmlformats.org/officeDocument/2006/relationships/hyperlink" Target="http://www.konkoly.hu/cgi-bin/IBVS?111" TargetMode="External"/><Relationship Id="rId28" Type="http://schemas.openxmlformats.org/officeDocument/2006/relationships/hyperlink" Target="http://www.bav-astro.de/sfs/BAVM_link.php?BAVMnr=18" TargetMode="External"/><Relationship Id="rId36" Type="http://schemas.openxmlformats.org/officeDocument/2006/relationships/hyperlink" Target="http://www.konkoly.hu/cgi-bin/IBVS?154" TargetMode="External"/><Relationship Id="rId49" Type="http://schemas.openxmlformats.org/officeDocument/2006/relationships/hyperlink" Target="http://www.konkoly.hu/cgi-bin/IBVS?247" TargetMode="External"/><Relationship Id="rId57" Type="http://schemas.openxmlformats.org/officeDocument/2006/relationships/hyperlink" Target="http://www.konkoly.hu/cgi-bin/IBVS?584" TargetMode="External"/><Relationship Id="rId106" Type="http://schemas.openxmlformats.org/officeDocument/2006/relationships/hyperlink" Target="http://var.astro.cz/oejv/issues/oejv0094.pdf" TargetMode="External"/><Relationship Id="rId114" Type="http://schemas.openxmlformats.org/officeDocument/2006/relationships/hyperlink" Target="http://www.bav-astro.de/sfs/BAVM_link.php?BAVMnr=214" TargetMode="External"/><Relationship Id="rId119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11" TargetMode="External"/><Relationship Id="rId31" Type="http://schemas.openxmlformats.org/officeDocument/2006/relationships/hyperlink" Target="http://www.konkoly.hu/cgi-bin/IBVS?154" TargetMode="External"/><Relationship Id="rId44" Type="http://schemas.openxmlformats.org/officeDocument/2006/relationships/hyperlink" Target="http://www.konkoly.hu/cgi-bin/IBVS?221" TargetMode="External"/><Relationship Id="rId52" Type="http://schemas.openxmlformats.org/officeDocument/2006/relationships/hyperlink" Target="http://www.konkoly.hu/cgi-bin/IBVS?247" TargetMode="External"/><Relationship Id="rId60" Type="http://schemas.openxmlformats.org/officeDocument/2006/relationships/hyperlink" Target="http://www.konkoly.hu/cgi-bin/IBVS?937" TargetMode="External"/><Relationship Id="rId65" Type="http://schemas.openxmlformats.org/officeDocument/2006/relationships/hyperlink" Target="http://www.konkoly.hu/cgi-bin/IBVS?1502" TargetMode="External"/><Relationship Id="rId73" Type="http://schemas.openxmlformats.org/officeDocument/2006/relationships/hyperlink" Target="http://vsolj.cetus-net.org/no47.pdf" TargetMode="External"/><Relationship Id="rId78" Type="http://schemas.openxmlformats.org/officeDocument/2006/relationships/hyperlink" Target="http://vsolj.cetus-net.org/no38.pdf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www.konkoly.hu/cgi-bin/IBVS?5754" TargetMode="External"/><Relationship Id="rId94" Type="http://schemas.openxmlformats.org/officeDocument/2006/relationships/hyperlink" Target="http://www.bav-astro.de/sfs/BAVM_link.php?BAVMnr=178" TargetMode="External"/><Relationship Id="rId99" Type="http://schemas.openxmlformats.org/officeDocument/2006/relationships/hyperlink" Target="http://vsolj.cetus-net.org/no46.pdf" TargetMode="External"/><Relationship Id="rId101" Type="http://schemas.openxmlformats.org/officeDocument/2006/relationships/hyperlink" Target="http://www.aavso.org/sites/default/files/jaavso/v36n2/186.pdf" TargetMode="External"/><Relationship Id="rId12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111" TargetMode="External"/><Relationship Id="rId13" Type="http://schemas.openxmlformats.org/officeDocument/2006/relationships/hyperlink" Target="http://www.konkoly.hu/cgi-bin/IBVS?114" TargetMode="External"/><Relationship Id="rId18" Type="http://schemas.openxmlformats.org/officeDocument/2006/relationships/hyperlink" Target="http://www.konkoly.hu/cgi-bin/IBVS?111" TargetMode="External"/><Relationship Id="rId39" Type="http://schemas.openxmlformats.org/officeDocument/2006/relationships/hyperlink" Target="http://www.konkoly.hu/cgi-bin/IBVS?154" TargetMode="External"/><Relationship Id="rId109" Type="http://schemas.openxmlformats.org/officeDocument/2006/relationships/hyperlink" Target="http://www.konkoly.hu/cgi-bin/IBVS?5917" TargetMode="External"/><Relationship Id="rId34" Type="http://schemas.openxmlformats.org/officeDocument/2006/relationships/hyperlink" Target="http://www.konkoly.hu/cgi-bin/IBVS?154" TargetMode="External"/><Relationship Id="rId50" Type="http://schemas.openxmlformats.org/officeDocument/2006/relationships/hyperlink" Target="http://www.konkoly.hu/cgi-bin/IBVS?247" TargetMode="External"/><Relationship Id="rId55" Type="http://schemas.openxmlformats.org/officeDocument/2006/relationships/hyperlink" Target="http://www.konkoly.hu/cgi-bin/IBVS?247" TargetMode="External"/><Relationship Id="rId76" Type="http://schemas.openxmlformats.org/officeDocument/2006/relationships/hyperlink" Target="http://vsolj.cetus-net.org/no47.pdf" TargetMode="External"/><Relationship Id="rId97" Type="http://schemas.openxmlformats.org/officeDocument/2006/relationships/hyperlink" Target="http://www.bav-astro.de/sfs/BAVM_link.php?BAVMnr=201" TargetMode="External"/><Relationship Id="rId104" Type="http://schemas.openxmlformats.org/officeDocument/2006/relationships/hyperlink" Target="http://var.astro.cz/oejv/issues/oejv0094.pdf" TargetMode="External"/><Relationship Id="rId120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1" TargetMode="External"/><Relationship Id="rId71" Type="http://schemas.openxmlformats.org/officeDocument/2006/relationships/hyperlink" Target="http://www.bav-astro.de/sfs/BAVM_link.php?BAVMnr=52" TargetMode="External"/><Relationship Id="rId92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154" TargetMode="External"/><Relationship Id="rId24" Type="http://schemas.openxmlformats.org/officeDocument/2006/relationships/hyperlink" Target="http://www.konkoly.hu/cgi-bin/IBVS?114" TargetMode="External"/><Relationship Id="rId40" Type="http://schemas.openxmlformats.org/officeDocument/2006/relationships/hyperlink" Target="http://www.konkoly.hu/cgi-bin/IBVS?154" TargetMode="External"/><Relationship Id="rId45" Type="http://schemas.openxmlformats.org/officeDocument/2006/relationships/hyperlink" Target="http://www.konkoly.hu/cgi-bin/IBVS?180" TargetMode="External"/><Relationship Id="rId66" Type="http://schemas.openxmlformats.org/officeDocument/2006/relationships/hyperlink" Target="http://www.konkoly.hu/cgi-bin/IBVS?1502" TargetMode="External"/><Relationship Id="rId87" Type="http://schemas.openxmlformats.org/officeDocument/2006/relationships/hyperlink" Target="http://var.astro.cz/oejv/issues/oejv0003.pdf" TargetMode="External"/><Relationship Id="rId110" Type="http://schemas.openxmlformats.org/officeDocument/2006/relationships/hyperlink" Target="http://www.konkoly.hu/cgi-bin/IBVS?5938" TargetMode="External"/><Relationship Id="rId115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48"/>
  <sheetViews>
    <sheetView tabSelected="1" workbookViewId="0">
      <pane xSplit="12" ySplit="22" topLeftCell="M1379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75" x14ac:dyDescent="0.2"/>
  <cols>
    <col min="1" max="1" width="16.85546875" style="3" customWidth="1"/>
    <col min="2" max="2" width="5.5703125" style="34" customWidth="1"/>
    <col min="3" max="3" width="13.42578125" style="3" customWidth="1"/>
    <col min="4" max="4" width="8.5703125" style="3" customWidth="1"/>
    <col min="5" max="5" width="11.28515625" style="3" customWidth="1"/>
    <col min="6" max="6" width="16.85546875" style="3" customWidth="1"/>
    <col min="7" max="7" width="15.42578125" style="4" customWidth="1"/>
    <col min="8" max="9" width="8.42578125" style="3" customWidth="1"/>
    <col min="10" max="10" width="10.28515625" style="3" customWidth="1"/>
    <col min="11" max="15" width="9.85546875" style="3" customWidth="1"/>
    <col min="16" max="16" width="9.140625" style="3"/>
    <col min="17" max="17" width="7.85546875" style="3" customWidth="1"/>
    <col min="18" max="18" width="11.42578125" style="3" customWidth="1"/>
    <col min="19" max="16384" width="9.140625" style="3"/>
  </cols>
  <sheetData>
    <row r="1" spans="1:7" ht="20.25" x14ac:dyDescent="0.3">
      <c r="A1" s="1" t="s">
        <v>375</v>
      </c>
      <c r="B1" s="33"/>
    </row>
    <row r="2" spans="1:7" s="26" customFormat="1" ht="12.95" customHeight="1" x14ac:dyDescent="0.2">
      <c r="A2" s="107" t="s">
        <v>290</v>
      </c>
      <c r="B2" s="108" t="s">
        <v>257</v>
      </c>
      <c r="G2" s="27"/>
    </row>
    <row r="3" spans="1:7" s="26" customFormat="1" ht="12.95" customHeight="1" thickBot="1" x14ac:dyDescent="0.25">
      <c r="A3" s="26" t="s">
        <v>285</v>
      </c>
      <c r="B3" s="109"/>
      <c r="C3" s="26" t="s">
        <v>254</v>
      </c>
      <c r="D3" s="110"/>
      <c r="G3" s="27"/>
    </row>
    <row r="4" spans="1:7" s="26" customFormat="1" ht="12.95" customHeight="1" thickBot="1" x14ac:dyDescent="0.25">
      <c r="A4" s="29" t="s">
        <v>291</v>
      </c>
      <c r="B4" s="111"/>
      <c r="C4" s="112">
        <v>41864.30517</v>
      </c>
      <c r="D4" s="113">
        <v>0.81809827999999996</v>
      </c>
      <c r="E4" s="114"/>
      <c r="G4" s="27"/>
    </row>
    <row r="5" spans="1:7" s="26" customFormat="1" ht="12.95" customHeight="1" x14ac:dyDescent="0.2">
      <c r="A5" s="39" t="s">
        <v>380</v>
      </c>
      <c r="B5" s="107"/>
      <c r="C5" s="40">
        <v>-9.5</v>
      </c>
      <c r="D5" s="107" t="s">
        <v>381</v>
      </c>
      <c r="E5" s="110"/>
      <c r="F5" s="110"/>
      <c r="G5" s="27"/>
    </row>
    <row r="6" spans="1:7" s="26" customFormat="1" ht="12.95" customHeight="1" x14ac:dyDescent="0.2">
      <c r="A6" s="29" t="s">
        <v>292</v>
      </c>
      <c r="B6" s="109"/>
      <c r="C6" s="124"/>
      <c r="D6" s="157">
        <v>0.81801400000000002</v>
      </c>
      <c r="E6" s="158" t="s">
        <v>3559</v>
      </c>
      <c r="F6" s="159"/>
      <c r="G6" s="156"/>
    </row>
    <row r="7" spans="1:7" s="26" customFormat="1" ht="12.95" customHeight="1" x14ac:dyDescent="0.2">
      <c r="A7" s="107" t="s">
        <v>258</v>
      </c>
      <c r="B7" s="109"/>
      <c r="C7" s="26">
        <v>42956.465700000001</v>
      </c>
      <c r="D7" s="31"/>
      <c r="E7" s="31"/>
      <c r="F7" s="31"/>
      <c r="G7" s="27"/>
    </row>
    <row r="8" spans="1:7" s="26" customFormat="1" ht="12.95" customHeight="1" x14ac:dyDescent="0.2">
      <c r="A8" s="107" t="s">
        <v>277</v>
      </c>
      <c r="B8" s="109"/>
      <c r="C8" s="26">
        <v>0.81809827999999996</v>
      </c>
      <c r="G8" s="27"/>
    </row>
    <row r="9" spans="1:7" s="107" customFormat="1" ht="12.95" customHeight="1" x14ac:dyDescent="0.2">
      <c r="A9" s="115" t="s">
        <v>385</v>
      </c>
      <c r="B9" s="42">
        <v>1355</v>
      </c>
      <c r="C9" s="116" t="str">
        <f>"F"&amp;B9</f>
        <v>F1355</v>
      </c>
      <c r="D9" s="41" t="str">
        <f>"G"&amp;B9</f>
        <v>G1355</v>
      </c>
    </row>
    <row r="10" spans="1:7" s="107" customFormat="1" ht="12.95" customHeight="1" thickBot="1" x14ac:dyDescent="0.25">
      <c r="C10" s="117" t="s">
        <v>297</v>
      </c>
      <c r="D10" s="117" t="s">
        <v>298</v>
      </c>
    </row>
    <row r="11" spans="1:7" s="107" customFormat="1" ht="12.95" customHeight="1" x14ac:dyDescent="0.2">
      <c r="A11" s="107" t="s">
        <v>293</v>
      </c>
      <c r="C11" s="41">
        <f ca="1">INTERCEPT(INDIRECT($D$9):G1985,INDIRECT($C$9):F1985)</f>
        <v>4.4939927096208504E-2</v>
      </c>
      <c r="D11" s="118"/>
    </row>
    <row r="12" spans="1:7" s="107" customFormat="1" ht="12.95" customHeight="1" x14ac:dyDescent="0.2">
      <c r="A12" s="107" t="s">
        <v>294</v>
      </c>
      <c r="C12" s="41">
        <f ca="1">SLOPE(INDIRECT($D$9):G1985,INDIRECT($C$9):F1985)</f>
        <v>-3.9940859544062159E-6</v>
      </c>
      <c r="D12" s="118"/>
      <c r="E12" s="150" t="s">
        <v>3555</v>
      </c>
      <c r="F12" s="151" t="s">
        <v>3558</v>
      </c>
    </row>
    <row r="13" spans="1:7" s="107" customFormat="1" ht="12.95" customHeight="1" x14ac:dyDescent="0.2">
      <c r="A13" s="107" t="s">
        <v>295</v>
      </c>
      <c r="C13" s="118" t="s">
        <v>382</v>
      </c>
      <c r="E13" s="148" t="s">
        <v>396</v>
      </c>
      <c r="F13" s="152">
        <v>1</v>
      </c>
    </row>
    <row r="14" spans="1:7" s="107" customFormat="1" ht="12.95" customHeight="1" x14ac:dyDescent="0.2">
      <c r="E14" s="148" t="s">
        <v>383</v>
      </c>
      <c r="F14" s="153">
        <f ca="1">NOW()+15018.5+$C$5/24</f>
        <v>60680.761170601851</v>
      </c>
    </row>
    <row r="15" spans="1:7" s="107" customFormat="1" ht="12.95" customHeight="1" x14ac:dyDescent="0.2">
      <c r="A15" s="29" t="s">
        <v>296</v>
      </c>
      <c r="C15" s="36">
        <f ca="1">(C7+C11)+(C8+C12)*INT(MAX(F21:F3526))</f>
        <v>60514.450204214343</v>
      </c>
      <c r="E15" s="148" t="s">
        <v>397</v>
      </c>
      <c r="F15" s="153">
        <f ca="1">ROUND(2*($F$14-$C$7)/$C$8,0)/2+$F$13</f>
        <v>21666</v>
      </c>
    </row>
    <row r="16" spans="1:7" s="107" customFormat="1" ht="12.95" customHeight="1" x14ac:dyDescent="0.2">
      <c r="A16" s="29" t="s">
        <v>273</v>
      </c>
      <c r="C16" s="36">
        <f ca="1">+C8+C12</f>
        <v>0.81809428591404554</v>
      </c>
      <c r="E16" s="148" t="s">
        <v>384</v>
      </c>
      <c r="F16" s="153">
        <f ca="1">ROUND(2*($F$14-$C$15)/$C$16,0)/2+$F$13</f>
        <v>204.5</v>
      </c>
    </row>
    <row r="17" spans="1:22" s="107" customFormat="1" ht="12.95" customHeight="1" thickBot="1" x14ac:dyDescent="0.25">
      <c r="A17" s="37" t="s">
        <v>377</v>
      </c>
      <c r="C17" s="107">
        <f>COUNT(C21:C2184)</f>
        <v>1373</v>
      </c>
      <c r="E17" s="148" t="s">
        <v>3556</v>
      </c>
      <c r="F17" s="154">
        <f ca="1">+$C$15+$C$16*$F$16-15018.5-$C$5/24</f>
        <v>45663.646319017098</v>
      </c>
    </row>
    <row r="18" spans="1:22" s="107" customFormat="1" ht="12.95" customHeight="1" thickTop="1" thickBot="1" x14ac:dyDescent="0.25">
      <c r="A18" s="29" t="s">
        <v>272</v>
      </c>
      <c r="C18" s="119">
        <f ca="1">+C15</f>
        <v>60514.450204214343</v>
      </c>
      <c r="D18" s="147">
        <f ca="1">+C16</f>
        <v>0.81809428591404554</v>
      </c>
      <c r="E18" s="149" t="s">
        <v>3557</v>
      </c>
      <c r="F18" s="155">
        <f ca="1">+($C$15+$C$16*$F$16)-($C$16/2)-15018.5-$C$5/24</f>
        <v>45663.237271874139</v>
      </c>
    </row>
    <row r="19" spans="1:22" s="107" customFormat="1" ht="12.95" customHeight="1" thickTop="1" x14ac:dyDescent="0.2">
      <c r="E19" s="37"/>
      <c r="F19" s="120"/>
    </row>
    <row r="20" spans="1:22" s="26" customFormat="1" ht="12.95" customHeight="1" thickBot="1" x14ac:dyDescent="0.25">
      <c r="A20" s="121" t="s">
        <v>284</v>
      </c>
      <c r="B20" s="122" t="s">
        <v>288</v>
      </c>
      <c r="C20" s="121" t="s">
        <v>287</v>
      </c>
      <c r="D20" s="121" t="s">
        <v>259</v>
      </c>
      <c r="E20" s="121" t="s">
        <v>271</v>
      </c>
      <c r="F20" s="121" t="s">
        <v>270</v>
      </c>
      <c r="G20" s="123" t="s">
        <v>274</v>
      </c>
      <c r="H20" s="25" t="s">
        <v>217</v>
      </c>
      <c r="I20" s="25" t="s">
        <v>390</v>
      </c>
      <c r="J20" s="25" t="s">
        <v>421</v>
      </c>
      <c r="K20" s="25" t="s">
        <v>419</v>
      </c>
      <c r="L20" s="25" t="s">
        <v>3561</v>
      </c>
      <c r="M20" s="25" t="s">
        <v>53</v>
      </c>
      <c r="N20" s="25" t="s">
        <v>54</v>
      </c>
      <c r="O20" s="25" t="s">
        <v>309</v>
      </c>
      <c r="P20" s="25" t="s">
        <v>299</v>
      </c>
      <c r="Q20" s="121" t="s">
        <v>300</v>
      </c>
      <c r="R20" s="121" t="s">
        <v>301</v>
      </c>
      <c r="T20" s="124"/>
      <c r="U20" s="86" t="s">
        <v>52</v>
      </c>
      <c r="V20" s="114"/>
    </row>
    <row r="21" spans="1:22" s="26" customFormat="1" ht="12.95" customHeight="1" x14ac:dyDescent="0.2">
      <c r="A21" s="77" t="s">
        <v>434</v>
      </c>
      <c r="B21" s="79" t="s">
        <v>360</v>
      </c>
      <c r="C21" s="77">
        <v>16041.115</v>
      </c>
      <c r="D21" s="77" t="s">
        <v>390</v>
      </c>
      <c r="E21" s="46">
        <f t="shared" ref="E21:E84" si="0">(C21-C$7)/C$8</f>
        <v>-32899.898897232742</v>
      </c>
      <c r="F21" s="31">
        <f t="shared" ref="F21:F84" si="1">ROUND(2*E21,0)/2</f>
        <v>-32900</v>
      </c>
      <c r="G21" s="32">
        <f t="shared" ref="G21:G33" si="2">C21-(C$7+F21*C$8)</f>
        <v>8.2711999997627572E-2</v>
      </c>
      <c r="H21" s="31"/>
      <c r="I21" s="31">
        <v>8.2711999997627572E-2</v>
      </c>
      <c r="J21" s="31"/>
      <c r="K21" s="31"/>
      <c r="L21" s="31"/>
      <c r="M21" s="31"/>
      <c r="N21" s="31"/>
      <c r="O21" s="32"/>
      <c r="P21" s="31"/>
      <c r="Q21" s="31"/>
      <c r="R21" s="43">
        <f t="shared" ref="R21:R84" si="3">+C21-15018.5</f>
        <v>1022.6149999999998</v>
      </c>
      <c r="U21" s="31"/>
    </row>
    <row r="22" spans="1:22" s="26" customFormat="1" ht="12.95" customHeight="1" x14ac:dyDescent="0.2">
      <c r="A22" s="72" t="s">
        <v>434</v>
      </c>
      <c r="B22" s="79" t="s">
        <v>360</v>
      </c>
      <c r="C22" s="72">
        <v>17513.689999999999</v>
      </c>
      <c r="D22" s="72" t="s">
        <v>390</v>
      </c>
      <c r="E22" s="47">
        <f t="shared" si="0"/>
        <v>-31099.901224581481</v>
      </c>
      <c r="F22" s="26">
        <f t="shared" si="1"/>
        <v>-31100</v>
      </c>
      <c r="G22" s="27">
        <f t="shared" si="2"/>
        <v>8.0807999995158752E-2</v>
      </c>
      <c r="I22" s="26">
        <v>8.0807999995158752E-2</v>
      </c>
      <c r="N22" s="31"/>
      <c r="O22" s="32"/>
      <c r="P22" s="31"/>
      <c r="R22" s="43">
        <f t="shared" si="3"/>
        <v>2495.1899999999987</v>
      </c>
    </row>
    <row r="23" spans="1:22" s="26" customFormat="1" ht="12.95" customHeight="1" x14ac:dyDescent="0.2">
      <c r="A23" s="72" t="s">
        <v>443</v>
      </c>
      <c r="B23" s="79" t="s">
        <v>360</v>
      </c>
      <c r="C23" s="72">
        <v>18459.414000000001</v>
      </c>
      <c r="D23" s="72" t="s">
        <v>390</v>
      </c>
      <c r="E23" s="47">
        <f t="shared" si="0"/>
        <v>-29943.898305225626</v>
      </c>
      <c r="F23" s="26">
        <f t="shared" si="1"/>
        <v>-29944</v>
      </c>
      <c r="G23" s="27">
        <f t="shared" si="2"/>
        <v>8.3196319999842672E-2</v>
      </c>
      <c r="I23" s="26">
        <v>8.3196319999842672E-2</v>
      </c>
      <c r="N23" s="31"/>
      <c r="O23" s="32"/>
      <c r="P23" s="31"/>
      <c r="R23" s="43">
        <f t="shared" si="3"/>
        <v>3440.9140000000007</v>
      </c>
    </row>
    <row r="24" spans="1:22" s="26" customFormat="1" ht="12.95" customHeight="1" x14ac:dyDescent="0.2">
      <c r="A24" s="72" t="s">
        <v>443</v>
      </c>
      <c r="B24" s="79" t="s">
        <v>360</v>
      </c>
      <c r="C24" s="72">
        <v>18486.412</v>
      </c>
      <c r="D24" s="72" t="s">
        <v>390</v>
      </c>
      <c r="E24" s="47">
        <f t="shared" si="0"/>
        <v>-29910.897380202292</v>
      </c>
      <c r="F24" s="26">
        <f t="shared" si="1"/>
        <v>-29911</v>
      </c>
      <c r="G24" s="27">
        <f t="shared" si="2"/>
        <v>8.3953079996717861E-2</v>
      </c>
      <c r="I24" s="26">
        <v>8.3953079996717861E-2</v>
      </c>
      <c r="N24" s="31"/>
      <c r="O24" s="32"/>
      <c r="P24" s="31"/>
      <c r="R24" s="43">
        <f t="shared" si="3"/>
        <v>3467.9120000000003</v>
      </c>
    </row>
    <row r="25" spans="1:22" s="26" customFormat="1" ht="12.95" customHeight="1" x14ac:dyDescent="0.2">
      <c r="A25" s="72" t="s">
        <v>443</v>
      </c>
      <c r="B25" s="79" t="s">
        <v>360</v>
      </c>
      <c r="C25" s="72">
        <v>18491.313999999998</v>
      </c>
      <c r="D25" s="72" t="s">
        <v>390</v>
      </c>
      <c r="E25" s="47">
        <f t="shared" si="0"/>
        <v>-29904.90543507805</v>
      </c>
      <c r="F25" s="26">
        <f t="shared" si="1"/>
        <v>-29905</v>
      </c>
      <c r="G25" s="27">
        <f t="shared" si="2"/>
        <v>7.7363399996102089E-2</v>
      </c>
      <c r="I25" s="26">
        <v>7.7363399996102089E-2</v>
      </c>
      <c r="N25" s="31"/>
      <c r="O25" s="32"/>
      <c r="P25" s="31"/>
      <c r="R25" s="43">
        <f t="shared" si="3"/>
        <v>3472.8139999999985</v>
      </c>
    </row>
    <row r="26" spans="1:22" s="26" customFormat="1" ht="12.95" customHeight="1" x14ac:dyDescent="0.2">
      <c r="A26" s="72" t="s">
        <v>443</v>
      </c>
      <c r="B26" s="79" t="s">
        <v>360</v>
      </c>
      <c r="C26" s="72">
        <v>18495.405999999999</v>
      </c>
      <c r="D26" s="72" t="s">
        <v>390</v>
      </c>
      <c r="E26" s="47">
        <f t="shared" si="0"/>
        <v>-29899.903591045324</v>
      </c>
      <c r="F26" s="26">
        <f t="shared" si="1"/>
        <v>-29900</v>
      </c>
      <c r="G26" s="27">
        <f t="shared" si="2"/>
        <v>7.8871999998227693E-2</v>
      </c>
      <c r="I26" s="26">
        <v>7.8871999998227693E-2</v>
      </c>
      <c r="N26" s="31"/>
      <c r="O26" s="32"/>
      <c r="P26" s="31"/>
      <c r="R26" s="43">
        <f t="shared" si="3"/>
        <v>3476.905999999999</v>
      </c>
    </row>
    <row r="27" spans="1:22" s="26" customFormat="1" ht="12.95" customHeight="1" x14ac:dyDescent="0.2">
      <c r="A27" s="72" t="s">
        <v>434</v>
      </c>
      <c r="B27" s="79" t="s">
        <v>360</v>
      </c>
      <c r="C27" s="72">
        <v>18495.406999999999</v>
      </c>
      <c r="D27" s="72" t="s">
        <v>390</v>
      </c>
      <c r="E27" s="47">
        <f t="shared" si="0"/>
        <v>-29899.902368698298</v>
      </c>
      <c r="F27" s="26">
        <f t="shared" si="1"/>
        <v>-29900</v>
      </c>
      <c r="G27" s="27">
        <f t="shared" si="2"/>
        <v>7.987199999843142E-2</v>
      </c>
      <c r="I27" s="26">
        <v>7.987199999843142E-2</v>
      </c>
      <c r="N27" s="31"/>
      <c r="O27" s="32"/>
      <c r="P27" s="31"/>
      <c r="R27" s="43">
        <f t="shared" si="3"/>
        <v>3476.9069999999992</v>
      </c>
    </row>
    <row r="28" spans="1:22" s="26" customFormat="1" ht="12.95" customHeight="1" x14ac:dyDescent="0.2">
      <c r="A28" s="72" t="s">
        <v>443</v>
      </c>
      <c r="B28" s="79" t="s">
        <v>360</v>
      </c>
      <c r="C28" s="72">
        <v>18504.404999999999</v>
      </c>
      <c r="D28" s="72" t="s">
        <v>390</v>
      </c>
      <c r="E28" s="47">
        <f t="shared" si="0"/>
        <v>-29888.90369015322</v>
      </c>
      <c r="F28" s="26">
        <f t="shared" si="1"/>
        <v>-29889</v>
      </c>
      <c r="G28" s="27">
        <f t="shared" si="2"/>
        <v>7.8790919997118181E-2</v>
      </c>
      <c r="I28" s="26">
        <v>7.8790919997118181E-2</v>
      </c>
      <c r="N28" s="31"/>
      <c r="O28" s="32"/>
      <c r="P28" s="31"/>
      <c r="R28" s="43">
        <f t="shared" si="3"/>
        <v>3485.9049999999988</v>
      </c>
    </row>
    <row r="29" spans="1:22" s="26" customFormat="1" ht="12.95" customHeight="1" x14ac:dyDescent="0.2">
      <c r="A29" s="72" t="s">
        <v>461</v>
      </c>
      <c r="B29" s="79" t="s">
        <v>360</v>
      </c>
      <c r="C29" s="72">
        <v>18927.359499999999</v>
      </c>
      <c r="D29" s="72" t="s">
        <v>390</v>
      </c>
      <c r="E29" s="47">
        <f t="shared" si="0"/>
        <v>-29371.906514703838</v>
      </c>
      <c r="F29" s="26">
        <f t="shared" si="1"/>
        <v>-29372</v>
      </c>
      <c r="G29" s="27">
        <f t="shared" si="2"/>
        <v>7.6480159998027375E-2</v>
      </c>
      <c r="I29" s="26">
        <v>7.6480159998027375E-2</v>
      </c>
      <c r="N29" s="31"/>
      <c r="O29" s="32"/>
      <c r="P29" s="31"/>
      <c r="R29" s="43">
        <f t="shared" si="3"/>
        <v>3908.8594999999987</v>
      </c>
    </row>
    <row r="30" spans="1:22" s="26" customFormat="1" ht="12.95" customHeight="1" x14ac:dyDescent="0.2">
      <c r="A30" s="72" t="s">
        <v>434</v>
      </c>
      <c r="B30" s="79" t="s">
        <v>360</v>
      </c>
      <c r="C30" s="72">
        <v>19477.120999999999</v>
      </c>
      <c r="D30" s="72" t="s">
        <v>390</v>
      </c>
      <c r="E30" s="47">
        <f t="shared" si="0"/>
        <v>-28699.907179856193</v>
      </c>
      <c r="F30" s="26">
        <f t="shared" si="1"/>
        <v>-28700</v>
      </c>
      <c r="G30" s="27">
        <f t="shared" si="2"/>
        <v>7.5935999997454928E-2</v>
      </c>
      <c r="I30" s="26">
        <v>7.5935999997454928E-2</v>
      </c>
      <c r="N30" s="31"/>
      <c r="O30" s="32"/>
      <c r="P30" s="31"/>
      <c r="R30" s="43">
        <f t="shared" si="3"/>
        <v>4458.6209999999992</v>
      </c>
    </row>
    <row r="31" spans="1:22" s="26" customFormat="1" ht="12.95" customHeight="1" x14ac:dyDescent="0.2">
      <c r="A31" s="72" t="s">
        <v>469</v>
      </c>
      <c r="B31" s="71" t="s">
        <v>360</v>
      </c>
      <c r="C31" s="72">
        <v>19525.39</v>
      </c>
      <c r="D31" s="72" t="s">
        <v>390</v>
      </c>
      <c r="E31" s="47">
        <f t="shared" si="0"/>
        <v>-28640.905711230687</v>
      </c>
      <c r="F31" s="26">
        <f t="shared" si="1"/>
        <v>-28641</v>
      </c>
      <c r="G31" s="27">
        <f t="shared" si="2"/>
        <v>7.713747999878251E-2</v>
      </c>
      <c r="I31" s="26">
        <v>7.713747999878251E-2</v>
      </c>
      <c r="N31" s="31"/>
      <c r="O31" s="32"/>
      <c r="P31" s="31"/>
      <c r="R31" s="43">
        <f t="shared" si="3"/>
        <v>4506.8899999999994</v>
      </c>
    </row>
    <row r="32" spans="1:22" s="26" customFormat="1" ht="12.95" customHeight="1" x14ac:dyDescent="0.2">
      <c r="A32" s="72" t="s">
        <v>474</v>
      </c>
      <c r="B32" s="71" t="s">
        <v>360</v>
      </c>
      <c r="C32" s="72">
        <v>19663.646000000001</v>
      </c>
      <c r="D32" s="72" t="s">
        <v>390</v>
      </c>
      <c r="E32" s="47">
        <f t="shared" si="0"/>
        <v>-28471.90890072523</v>
      </c>
      <c r="F32" s="26">
        <f t="shared" si="1"/>
        <v>-28472</v>
      </c>
      <c r="G32" s="27">
        <f t="shared" si="2"/>
        <v>7.4528159999317722E-2</v>
      </c>
      <c r="I32" s="26">
        <v>7.4528159999317722E-2</v>
      </c>
      <c r="N32" s="31"/>
      <c r="O32" s="32"/>
      <c r="P32" s="31"/>
      <c r="R32" s="43">
        <f t="shared" si="3"/>
        <v>4645.1460000000006</v>
      </c>
    </row>
    <row r="33" spans="1:21" s="26" customFormat="1" ht="12.95" customHeight="1" x14ac:dyDescent="0.2">
      <c r="A33" s="72" t="s">
        <v>434</v>
      </c>
      <c r="B33" s="71" t="s">
        <v>360</v>
      </c>
      <c r="C33" s="72">
        <v>20499.739000000001</v>
      </c>
      <c r="D33" s="72" t="s">
        <v>390</v>
      </c>
      <c r="E33" s="47">
        <f t="shared" si="0"/>
        <v>-27449.913108239271</v>
      </c>
      <c r="F33" s="26">
        <f t="shared" si="1"/>
        <v>-27450</v>
      </c>
      <c r="G33" s="27">
        <f t="shared" si="2"/>
        <v>7.1085999999922933E-2</v>
      </c>
      <c r="I33" s="26">
        <v>7.1085999999922933E-2</v>
      </c>
      <c r="N33" s="31"/>
      <c r="O33" s="32"/>
      <c r="P33" s="31"/>
      <c r="R33" s="43">
        <f t="shared" si="3"/>
        <v>5481.2390000000014</v>
      </c>
    </row>
    <row r="34" spans="1:21" s="26" customFormat="1" ht="12.95" customHeight="1" x14ac:dyDescent="0.2">
      <c r="A34" s="72" t="s">
        <v>481</v>
      </c>
      <c r="B34" s="71" t="s">
        <v>360</v>
      </c>
      <c r="C34" s="72">
        <v>20770.582999999999</v>
      </c>
      <c r="D34" s="72" t="s">
        <v>390</v>
      </c>
      <c r="E34" s="47">
        <f t="shared" si="0"/>
        <v>-27118.847750174958</v>
      </c>
      <c r="F34" s="26">
        <f t="shared" si="1"/>
        <v>-27119</v>
      </c>
      <c r="N34" s="31"/>
      <c r="O34" s="32"/>
      <c r="P34" s="31"/>
      <c r="R34" s="43">
        <f t="shared" si="3"/>
        <v>5752.0829999999987</v>
      </c>
      <c r="U34" s="27">
        <f>C34-(C$7+F34*C$8)</f>
        <v>0.12455531999512459</v>
      </c>
    </row>
    <row r="35" spans="1:21" s="26" customFormat="1" ht="12.95" customHeight="1" x14ac:dyDescent="0.2">
      <c r="A35" s="72" t="s">
        <v>485</v>
      </c>
      <c r="B35" s="71" t="s">
        <v>360</v>
      </c>
      <c r="C35" s="72">
        <v>20774.625</v>
      </c>
      <c r="D35" s="72" t="s">
        <v>390</v>
      </c>
      <c r="E35" s="47">
        <f t="shared" si="0"/>
        <v>-27113.907023493561</v>
      </c>
      <c r="F35" s="26">
        <f t="shared" si="1"/>
        <v>-27114</v>
      </c>
      <c r="G35" s="27">
        <f t="shared" ref="G35:G98" si="4">C35-(C$7+F35*C$8)</f>
        <v>7.6063919997977791E-2</v>
      </c>
      <c r="I35" s="26">
        <v>7.6063919997977791E-2</v>
      </c>
      <c r="N35" s="31"/>
      <c r="O35" s="32"/>
      <c r="P35" s="31"/>
      <c r="R35" s="43">
        <f t="shared" si="3"/>
        <v>5756.125</v>
      </c>
    </row>
    <row r="36" spans="1:21" s="26" customFormat="1" ht="12.95" customHeight="1" x14ac:dyDescent="0.2">
      <c r="A36" s="72" t="s">
        <v>434</v>
      </c>
      <c r="B36" s="71" t="s">
        <v>360</v>
      </c>
      <c r="C36" s="72">
        <v>21522.364000000001</v>
      </c>
      <c r="D36" s="72" t="s">
        <v>390</v>
      </c>
      <c r="E36" s="47">
        <f t="shared" si="0"/>
        <v>-26199.910480193164</v>
      </c>
      <c r="F36" s="26">
        <f t="shared" si="1"/>
        <v>-26200</v>
      </c>
      <c r="G36" s="27">
        <f t="shared" si="4"/>
        <v>7.3236000000179047E-2</v>
      </c>
      <c r="I36" s="26">
        <v>7.3236000000179047E-2</v>
      </c>
      <c r="N36" s="31"/>
      <c r="O36" s="32"/>
      <c r="P36" s="31"/>
      <c r="R36" s="43">
        <f t="shared" si="3"/>
        <v>6503.8640000000014</v>
      </c>
    </row>
    <row r="37" spans="1:21" s="26" customFormat="1" ht="12.95" customHeight="1" x14ac:dyDescent="0.2">
      <c r="A37" s="72" t="s">
        <v>434</v>
      </c>
      <c r="B37" s="71" t="s">
        <v>360</v>
      </c>
      <c r="C37" s="72">
        <v>22994.940999999999</v>
      </c>
      <c r="D37" s="72" t="s">
        <v>390</v>
      </c>
      <c r="E37" s="47">
        <f t="shared" si="0"/>
        <v>-24399.910362847852</v>
      </c>
      <c r="F37" s="26">
        <f t="shared" si="1"/>
        <v>-24400</v>
      </c>
      <c r="G37" s="27">
        <f t="shared" si="4"/>
        <v>7.3331999996298691E-2</v>
      </c>
      <c r="I37" s="26">
        <v>7.3331999996298691E-2</v>
      </c>
      <c r="N37" s="31"/>
      <c r="O37" s="32"/>
      <c r="P37" s="31"/>
      <c r="R37" s="43">
        <f t="shared" si="3"/>
        <v>7976.4409999999989</v>
      </c>
    </row>
    <row r="38" spans="1:21" s="26" customFormat="1" ht="12.95" customHeight="1" x14ac:dyDescent="0.2">
      <c r="A38" s="72" t="s">
        <v>485</v>
      </c>
      <c r="B38" s="71" t="s">
        <v>360</v>
      </c>
      <c r="C38" s="72">
        <v>23203.555</v>
      </c>
      <c r="D38" s="72" t="s">
        <v>390</v>
      </c>
      <c r="E38" s="47">
        <f t="shared" si="0"/>
        <v>-24144.911660246984</v>
      </c>
      <c r="F38" s="26">
        <f t="shared" si="1"/>
        <v>-24145</v>
      </c>
      <c r="G38" s="27">
        <f t="shared" si="4"/>
        <v>7.2270599997864338E-2</v>
      </c>
      <c r="I38" s="26">
        <v>7.2270599997864338E-2</v>
      </c>
      <c r="N38" s="31"/>
      <c r="O38" s="32"/>
      <c r="P38" s="31"/>
      <c r="R38" s="43">
        <f t="shared" si="3"/>
        <v>8185.0550000000003</v>
      </c>
    </row>
    <row r="39" spans="1:21" s="26" customFormat="1" ht="12.95" customHeight="1" x14ac:dyDescent="0.2">
      <c r="A39" s="72" t="s">
        <v>497</v>
      </c>
      <c r="B39" s="71" t="s">
        <v>360</v>
      </c>
      <c r="C39" s="72">
        <v>23518.523000000001</v>
      </c>
      <c r="D39" s="72" t="s">
        <v>390</v>
      </c>
      <c r="E39" s="47">
        <f t="shared" si="0"/>
        <v>-23759.911461982294</v>
      </c>
      <c r="F39" s="26">
        <f t="shared" si="1"/>
        <v>-23760</v>
      </c>
      <c r="G39" s="27">
        <f t="shared" si="4"/>
        <v>7.2432799999660347E-2</v>
      </c>
      <c r="I39" s="26">
        <v>7.2432799999660347E-2</v>
      </c>
      <c r="N39" s="31"/>
      <c r="O39" s="32"/>
      <c r="P39" s="31"/>
      <c r="R39" s="43">
        <f t="shared" si="3"/>
        <v>8500.023000000001</v>
      </c>
    </row>
    <row r="40" spans="1:21" s="26" customFormat="1" ht="12.95" customHeight="1" x14ac:dyDescent="0.2">
      <c r="A40" s="72" t="s">
        <v>497</v>
      </c>
      <c r="B40" s="71" t="s">
        <v>360</v>
      </c>
      <c r="C40" s="72">
        <v>23519.347000000002</v>
      </c>
      <c r="D40" s="72" t="s">
        <v>390</v>
      </c>
      <c r="E40" s="47">
        <f t="shared" si="0"/>
        <v>-23758.904248032399</v>
      </c>
      <c r="F40" s="26">
        <f t="shared" si="1"/>
        <v>-23759</v>
      </c>
      <c r="G40" s="27">
        <f t="shared" si="4"/>
        <v>7.8334519999771146E-2</v>
      </c>
      <c r="I40" s="26">
        <v>7.8334519999771146E-2</v>
      </c>
      <c r="N40" s="31"/>
      <c r="O40" s="32"/>
      <c r="P40" s="31"/>
      <c r="R40" s="43">
        <f t="shared" si="3"/>
        <v>8500.8470000000016</v>
      </c>
    </row>
    <row r="41" spans="1:21" s="26" customFormat="1" ht="12.95" customHeight="1" x14ac:dyDescent="0.2">
      <c r="A41" s="72" t="s">
        <v>497</v>
      </c>
      <c r="B41" s="71" t="s">
        <v>360</v>
      </c>
      <c r="C41" s="72">
        <v>23523.439999999999</v>
      </c>
      <c r="D41" s="72" t="s">
        <v>390</v>
      </c>
      <c r="E41" s="47">
        <f t="shared" si="0"/>
        <v>-23753.901181652654</v>
      </c>
      <c r="F41" s="26">
        <f t="shared" si="1"/>
        <v>-23754</v>
      </c>
      <c r="G41" s="27">
        <f t="shared" si="4"/>
        <v>8.0843119998462498E-2</v>
      </c>
      <c r="I41" s="26">
        <v>8.0843119998462498E-2</v>
      </c>
      <c r="N41" s="31"/>
      <c r="O41" s="32"/>
      <c r="P41" s="31"/>
      <c r="R41" s="43">
        <f t="shared" si="3"/>
        <v>8504.9399999999987</v>
      </c>
    </row>
    <row r="42" spans="1:21" s="26" customFormat="1" ht="12.95" customHeight="1" x14ac:dyDescent="0.2">
      <c r="A42" s="72" t="s">
        <v>497</v>
      </c>
      <c r="B42" s="71" t="s">
        <v>360</v>
      </c>
      <c r="C42" s="72">
        <v>23532.438999999998</v>
      </c>
      <c r="D42" s="72" t="s">
        <v>390</v>
      </c>
      <c r="E42" s="47">
        <f t="shared" si="0"/>
        <v>-23742.90128076055</v>
      </c>
      <c r="F42" s="26">
        <f t="shared" si="1"/>
        <v>-23743</v>
      </c>
      <c r="G42" s="27">
        <f t="shared" si="4"/>
        <v>8.0762039997352986E-2</v>
      </c>
      <c r="I42" s="26">
        <v>8.0762039997352986E-2</v>
      </c>
      <c r="N42" s="31"/>
      <c r="O42" s="32"/>
      <c r="P42" s="31"/>
      <c r="R42" s="43">
        <f t="shared" si="3"/>
        <v>8513.9389999999985</v>
      </c>
    </row>
    <row r="43" spans="1:21" s="26" customFormat="1" ht="12.95" customHeight="1" x14ac:dyDescent="0.2">
      <c r="A43" s="72" t="s">
        <v>497</v>
      </c>
      <c r="B43" s="71" t="s">
        <v>360</v>
      </c>
      <c r="C43" s="72">
        <v>23640.425999999999</v>
      </c>
      <c r="D43" s="72" t="s">
        <v>390</v>
      </c>
      <c r="E43" s="47">
        <f t="shared" si="0"/>
        <v>-23610.903692402338</v>
      </c>
      <c r="F43" s="26">
        <f t="shared" si="1"/>
        <v>-23611</v>
      </c>
      <c r="G43" s="27">
        <f t="shared" si="4"/>
        <v>7.8789079998387024E-2</v>
      </c>
      <c r="I43" s="26">
        <v>7.8789079998387024E-2</v>
      </c>
      <c r="N43" s="31"/>
      <c r="O43" s="32"/>
      <c r="P43" s="31"/>
      <c r="R43" s="43">
        <f t="shared" si="3"/>
        <v>8621.9259999999995</v>
      </c>
    </row>
    <row r="44" spans="1:21" s="26" customFormat="1" ht="12.95" customHeight="1" x14ac:dyDescent="0.2">
      <c r="A44" s="72" t="s">
        <v>497</v>
      </c>
      <c r="B44" s="71" t="s">
        <v>360</v>
      </c>
      <c r="C44" s="72">
        <v>23653.513999999999</v>
      </c>
      <c r="D44" s="72" t="s">
        <v>390</v>
      </c>
      <c r="E44" s="47">
        <f t="shared" si="0"/>
        <v>-23594.90561451859</v>
      </c>
      <c r="F44" s="26">
        <f t="shared" si="1"/>
        <v>-23595</v>
      </c>
      <c r="G44" s="27">
        <f t="shared" si="4"/>
        <v>7.7216599998791935E-2</v>
      </c>
      <c r="I44" s="26">
        <v>7.7216599998791935E-2</v>
      </c>
      <c r="N44" s="31"/>
      <c r="O44" s="32"/>
      <c r="P44" s="31"/>
      <c r="R44" s="43">
        <f t="shared" si="3"/>
        <v>8635.0139999999992</v>
      </c>
    </row>
    <row r="45" spans="1:21" s="26" customFormat="1" ht="12.95" customHeight="1" x14ac:dyDescent="0.2">
      <c r="A45" s="72" t="s">
        <v>497</v>
      </c>
      <c r="B45" s="71" t="s">
        <v>360</v>
      </c>
      <c r="C45" s="72">
        <v>23654.329000000002</v>
      </c>
      <c r="D45" s="72" t="s">
        <v>390</v>
      </c>
      <c r="E45" s="47">
        <f t="shared" si="0"/>
        <v>-23593.909401691933</v>
      </c>
      <c r="F45" s="26">
        <f t="shared" si="1"/>
        <v>-23594</v>
      </c>
      <c r="G45" s="27">
        <f t="shared" si="4"/>
        <v>7.4118320000707172E-2</v>
      </c>
      <c r="I45" s="26">
        <v>7.4118320000707172E-2</v>
      </c>
      <c r="N45" s="31"/>
      <c r="O45" s="32"/>
      <c r="P45" s="31"/>
      <c r="R45" s="43">
        <f t="shared" si="3"/>
        <v>8635.8290000000015</v>
      </c>
    </row>
    <row r="46" spans="1:21" s="26" customFormat="1" ht="12.95" customHeight="1" x14ac:dyDescent="0.2">
      <c r="A46" s="72" t="s">
        <v>497</v>
      </c>
      <c r="B46" s="71" t="s">
        <v>360</v>
      </c>
      <c r="C46" s="72">
        <v>23658.42</v>
      </c>
      <c r="D46" s="72" t="s">
        <v>390</v>
      </c>
      <c r="E46" s="47">
        <f t="shared" si="0"/>
        <v>-23588.908780006241</v>
      </c>
      <c r="F46" s="26">
        <f t="shared" si="1"/>
        <v>-23589</v>
      </c>
      <c r="G46" s="27">
        <f t="shared" si="4"/>
        <v>7.4626919995353092E-2</v>
      </c>
      <c r="I46" s="26">
        <v>7.4626919995353092E-2</v>
      </c>
      <c r="N46" s="31"/>
      <c r="O46" s="32"/>
      <c r="P46" s="31"/>
      <c r="R46" s="43">
        <f t="shared" si="3"/>
        <v>8639.9199999999983</v>
      </c>
    </row>
    <row r="47" spans="1:21" s="26" customFormat="1" ht="12.95" customHeight="1" x14ac:dyDescent="0.2">
      <c r="A47" s="72" t="s">
        <v>497</v>
      </c>
      <c r="B47" s="71" t="s">
        <v>360</v>
      </c>
      <c r="C47" s="72">
        <v>23676.414000000001</v>
      </c>
      <c r="D47" s="72" t="s">
        <v>390</v>
      </c>
      <c r="E47" s="47">
        <f t="shared" si="0"/>
        <v>-23566.913867610136</v>
      </c>
      <c r="F47" s="26">
        <f t="shared" si="1"/>
        <v>-23567</v>
      </c>
      <c r="G47" s="27">
        <f t="shared" si="4"/>
        <v>7.0464759999595117E-2</v>
      </c>
      <c r="I47" s="26">
        <v>7.0464759999595117E-2</v>
      </c>
      <c r="N47" s="31"/>
      <c r="O47" s="32"/>
      <c r="P47" s="31"/>
      <c r="R47" s="43">
        <f t="shared" si="3"/>
        <v>8657.9140000000007</v>
      </c>
    </row>
    <row r="48" spans="1:21" s="26" customFormat="1" ht="12.95" customHeight="1" x14ac:dyDescent="0.2">
      <c r="A48" s="72" t="s">
        <v>497</v>
      </c>
      <c r="B48" s="71" t="s">
        <v>360</v>
      </c>
      <c r="C48" s="72">
        <v>23681.328000000001</v>
      </c>
      <c r="D48" s="72" t="s">
        <v>390</v>
      </c>
      <c r="E48" s="47">
        <f t="shared" si="0"/>
        <v>-23560.907254321573</v>
      </c>
      <c r="F48" s="26">
        <f t="shared" si="1"/>
        <v>-23561</v>
      </c>
      <c r="G48" s="27">
        <f t="shared" si="4"/>
        <v>7.5875080001424067E-2</v>
      </c>
      <c r="I48" s="26">
        <v>7.5875080001424067E-2</v>
      </c>
      <c r="N48" s="31"/>
      <c r="O48" s="32"/>
      <c r="P48" s="31"/>
      <c r="R48" s="43">
        <f t="shared" si="3"/>
        <v>8662.8280000000013</v>
      </c>
    </row>
    <row r="49" spans="1:18" s="26" customFormat="1" ht="12.95" customHeight="1" x14ac:dyDescent="0.2">
      <c r="A49" s="72" t="s">
        <v>497</v>
      </c>
      <c r="B49" s="71" t="s">
        <v>360</v>
      </c>
      <c r="C49" s="72">
        <v>23694.417000000001</v>
      </c>
      <c r="D49" s="72" t="s">
        <v>390</v>
      </c>
      <c r="E49" s="47">
        <f t="shared" si="0"/>
        <v>-23544.907954090799</v>
      </c>
      <c r="F49" s="26">
        <f t="shared" si="1"/>
        <v>-23545</v>
      </c>
      <c r="G49" s="27">
        <f t="shared" si="4"/>
        <v>7.5302599998394726E-2</v>
      </c>
      <c r="I49" s="26">
        <v>7.5302599998394726E-2</v>
      </c>
      <c r="N49" s="31"/>
      <c r="O49" s="32"/>
      <c r="P49" s="31"/>
      <c r="R49" s="43">
        <f t="shared" si="3"/>
        <v>8675.9170000000013</v>
      </c>
    </row>
    <row r="50" spans="1:18" s="26" customFormat="1" ht="12.95" customHeight="1" x14ac:dyDescent="0.2">
      <c r="A50" s="72" t="s">
        <v>497</v>
      </c>
      <c r="B50" s="71" t="s">
        <v>360</v>
      </c>
      <c r="C50" s="72">
        <v>23810.584999999999</v>
      </c>
      <c r="D50" s="72" t="s">
        <v>390</v>
      </c>
      <c r="E50" s="47">
        <f t="shared" si="0"/>
        <v>-23402.91034470822</v>
      </c>
      <c r="F50" s="26">
        <f t="shared" si="1"/>
        <v>-23403</v>
      </c>
      <c r="G50" s="27">
        <f t="shared" si="4"/>
        <v>7.3346839995792834E-2</v>
      </c>
      <c r="I50" s="26">
        <v>7.3346839995792834E-2</v>
      </c>
      <c r="N50" s="31"/>
      <c r="O50" s="32"/>
      <c r="P50" s="31"/>
      <c r="R50" s="43">
        <f t="shared" si="3"/>
        <v>8792.0849999999991</v>
      </c>
    </row>
    <row r="51" spans="1:18" s="26" customFormat="1" ht="12.95" customHeight="1" x14ac:dyDescent="0.2">
      <c r="A51" s="72" t="s">
        <v>497</v>
      </c>
      <c r="B51" s="71" t="s">
        <v>360</v>
      </c>
      <c r="C51" s="72">
        <v>23973.386999999999</v>
      </c>
      <c r="D51" s="72" t="s">
        <v>390</v>
      </c>
      <c r="E51" s="47">
        <f t="shared" si="0"/>
        <v>-23203.909804088576</v>
      </c>
      <c r="F51" s="26">
        <f t="shared" si="1"/>
        <v>-23204</v>
      </c>
      <c r="G51" s="27">
        <f t="shared" si="4"/>
        <v>7.3789119996945374E-2</v>
      </c>
      <c r="I51" s="26">
        <v>7.3789119996945374E-2</v>
      </c>
      <c r="N51" s="31"/>
      <c r="O51" s="32"/>
      <c r="P51" s="31"/>
      <c r="R51" s="43">
        <f t="shared" si="3"/>
        <v>8954.8869999999988</v>
      </c>
    </row>
    <row r="52" spans="1:18" s="26" customFormat="1" ht="12.95" customHeight="1" x14ac:dyDescent="0.2">
      <c r="A52" s="72" t="s">
        <v>497</v>
      </c>
      <c r="B52" s="71" t="s">
        <v>360</v>
      </c>
      <c r="C52" s="72">
        <v>23982.387999999999</v>
      </c>
      <c r="D52" s="72" t="s">
        <v>390</v>
      </c>
      <c r="E52" s="47">
        <f t="shared" si="0"/>
        <v>-23192.907458502421</v>
      </c>
      <c r="F52" s="26">
        <f t="shared" si="1"/>
        <v>-23193</v>
      </c>
      <c r="G52" s="27">
        <f t="shared" si="4"/>
        <v>7.5708039996243315E-2</v>
      </c>
      <c r="I52" s="26">
        <v>7.5708039996243315E-2</v>
      </c>
      <c r="N52" s="31"/>
      <c r="O52" s="32"/>
      <c r="P52" s="31"/>
      <c r="R52" s="43">
        <f t="shared" si="3"/>
        <v>8963.887999999999</v>
      </c>
    </row>
    <row r="53" spans="1:18" s="26" customFormat="1" ht="12.95" customHeight="1" x14ac:dyDescent="0.2">
      <c r="A53" s="72" t="s">
        <v>528</v>
      </c>
      <c r="B53" s="71" t="s">
        <v>360</v>
      </c>
      <c r="C53" s="72">
        <v>24355.435000000001</v>
      </c>
      <c r="D53" s="72" t="s">
        <v>390</v>
      </c>
      <c r="E53" s="47">
        <f t="shared" si="0"/>
        <v>-22736.914567281576</v>
      </c>
      <c r="F53" s="26">
        <f t="shared" si="1"/>
        <v>-22737</v>
      </c>
      <c r="G53" s="27">
        <f t="shared" si="4"/>
        <v>6.9892359999357723E-2</v>
      </c>
      <c r="I53" s="26">
        <v>6.9892359999357723E-2</v>
      </c>
      <c r="N53" s="31"/>
      <c r="O53" s="32"/>
      <c r="P53" s="31"/>
      <c r="R53" s="43">
        <f t="shared" si="3"/>
        <v>9336.9350000000013</v>
      </c>
    </row>
    <row r="54" spans="1:18" s="26" customFormat="1" ht="12.95" customHeight="1" x14ac:dyDescent="0.2">
      <c r="A54" s="72" t="s">
        <v>497</v>
      </c>
      <c r="B54" s="71" t="s">
        <v>360</v>
      </c>
      <c r="C54" s="72">
        <v>24382.432000000001</v>
      </c>
      <c r="D54" s="72" t="s">
        <v>390</v>
      </c>
      <c r="E54" s="47">
        <f t="shared" si="0"/>
        <v>-22703.914864605267</v>
      </c>
      <c r="F54" s="26">
        <f t="shared" si="1"/>
        <v>-22704</v>
      </c>
      <c r="G54" s="27">
        <f t="shared" si="4"/>
        <v>6.9649119999667164E-2</v>
      </c>
      <c r="I54" s="26">
        <v>6.9649119999667164E-2</v>
      </c>
      <c r="N54" s="31"/>
      <c r="O54" s="32"/>
      <c r="P54" s="31"/>
      <c r="R54" s="43">
        <f t="shared" si="3"/>
        <v>9363.9320000000007</v>
      </c>
    </row>
    <row r="55" spans="1:18" s="26" customFormat="1" ht="12.95" customHeight="1" x14ac:dyDescent="0.2">
      <c r="A55" s="72" t="s">
        <v>434</v>
      </c>
      <c r="B55" s="71" t="s">
        <v>360</v>
      </c>
      <c r="C55" s="72">
        <v>24467.517</v>
      </c>
      <c r="D55" s="72" t="s">
        <v>390</v>
      </c>
      <c r="E55" s="47">
        <f t="shared" si="0"/>
        <v>-22599.911467849561</v>
      </c>
      <c r="F55" s="26">
        <f t="shared" si="1"/>
        <v>-22600</v>
      </c>
      <c r="G55" s="27">
        <f t="shared" si="4"/>
        <v>7.2427999999490567E-2</v>
      </c>
      <c r="I55" s="26">
        <v>7.2427999999490567E-2</v>
      </c>
      <c r="N55" s="31"/>
      <c r="O55" s="32"/>
      <c r="P55" s="31"/>
      <c r="R55" s="43">
        <f t="shared" si="3"/>
        <v>9449.0169999999998</v>
      </c>
    </row>
    <row r="56" spans="1:18" s="26" customFormat="1" ht="12.95" customHeight="1" x14ac:dyDescent="0.2">
      <c r="A56" s="72" t="s">
        <v>497</v>
      </c>
      <c r="B56" s="71" t="s">
        <v>360</v>
      </c>
      <c r="C56" s="72">
        <v>24525.595000000001</v>
      </c>
      <c r="D56" s="72" t="s">
        <v>390</v>
      </c>
      <c r="E56" s="47">
        <f t="shared" si="0"/>
        <v>-22528.919997240431</v>
      </c>
      <c r="F56" s="26">
        <f t="shared" si="1"/>
        <v>-22529</v>
      </c>
      <c r="G56" s="27">
        <f t="shared" si="4"/>
        <v>6.5450120000605239E-2</v>
      </c>
      <c r="I56" s="26">
        <v>6.5450120000605239E-2</v>
      </c>
      <c r="N56" s="31"/>
      <c r="O56" s="32"/>
      <c r="P56" s="31"/>
      <c r="R56" s="43">
        <f t="shared" si="3"/>
        <v>9507.0950000000012</v>
      </c>
    </row>
    <row r="57" spans="1:18" s="26" customFormat="1" ht="12.95" customHeight="1" x14ac:dyDescent="0.2">
      <c r="A57" s="72" t="s">
        <v>497</v>
      </c>
      <c r="B57" s="71" t="s">
        <v>360</v>
      </c>
      <c r="C57" s="72">
        <v>24552.593000000001</v>
      </c>
      <c r="D57" s="72" t="s">
        <v>390</v>
      </c>
      <c r="E57" s="47">
        <f t="shared" si="0"/>
        <v>-22495.919072217093</v>
      </c>
      <c r="F57" s="26">
        <f t="shared" si="1"/>
        <v>-22496</v>
      </c>
      <c r="G57" s="27">
        <f t="shared" si="4"/>
        <v>6.6206879997480428E-2</v>
      </c>
      <c r="I57" s="26">
        <v>6.6206879997480428E-2</v>
      </c>
      <c r="N57" s="31"/>
      <c r="O57" s="32"/>
      <c r="P57" s="31"/>
      <c r="R57" s="43">
        <f t="shared" si="3"/>
        <v>9534.0930000000008</v>
      </c>
    </row>
    <row r="58" spans="1:18" s="26" customFormat="1" ht="12.95" customHeight="1" x14ac:dyDescent="0.2">
      <c r="A58" s="72" t="s">
        <v>497</v>
      </c>
      <c r="B58" s="71" t="s">
        <v>360</v>
      </c>
      <c r="C58" s="72">
        <v>24710.486000000001</v>
      </c>
      <c r="D58" s="72" t="s">
        <v>390</v>
      </c>
      <c r="E58" s="47">
        <f t="shared" si="0"/>
        <v>-22302.919033150883</v>
      </c>
      <c r="F58" s="26">
        <f t="shared" si="1"/>
        <v>-22303</v>
      </c>
      <c r="G58" s="27">
        <f t="shared" si="4"/>
        <v>6.6238839997822652E-2</v>
      </c>
      <c r="I58" s="26">
        <v>6.6238839997822652E-2</v>
      </c>
      <c r="N58" s="31"/>
      <c r="O58" s="32"/>
      <c r="P58" s="31"/>
      <c r="R58" s="43">
        <f t="shared" si="3"/>
        <v>9691.9860000000008</v>
      </c>
    </row>
    <row r="59" spans="1:18" s="26" customFormat="1" ht="12.95" customHeight="1" x14ac:dyDescent="0.2">
      <c r="A59" s="72" t="s">
        <v>497</v>
      </c>
      <c r="B59" s="71" t="s">
        <v>360</v>
      </c>
      <c r="C59" s="72">
        <v>24724.393</v>
      </c>
      <c r="D59" s="72" t="s">
        <v>390</v>
      </c>
      <c r="E59" s="47">
        <f t="shared" si="0"/>
        <v>-22285.919853052375</v>
      </c>
      <c r="F59" s="26">
        <f t="shared" si="1"/>
        <v>-22286</v>
      </c>
      <c r="G59" s="27">
        <f t="shared" si="4"/>
        <v>6.5568079997319728E-2</v>
      </c>
      <c r="I59" s="26">
        <v>6.5568079997319728E-2</v>
      </c>
      <c r="N59" s="31"/>
      <c r="O59" s="32"/>
      <c r="P59" s="31"/>
      <c r="R59" s="43">
        <f t="shared" si="3"/>
        <v>9705.893</v>
      </c>
    </row>
    <row r="60" spans="1:18" s="26" customFormat="1" ht="12.95" customHeight="1" x14ac:dyDescent="0.2">
      <c r="A60" s="72" t="s">
        <v>497</v>
      </c>
      <c r="B60" s="71" t="s">
        <v>360</v>
      </c>
      <c r="C60" s="72">
        <v>24760.384999999998</v>
      </c>
      <c r="D60" s="72" t="s">
        <v>390</v>
      </c>
      <c r="E60" s="47">
        <f t="shared" si="0"/>
        <v>-22241.925138872073</v>
      </c>
      <c r="F60" s="26">
        <f t="shared" si="1"/>
        <v>-22242</v>
      </c>
      <c r="G60" s="27">
        <f t="shared" si="4"/>
        <v>6.124375999570475E-2</v>
      </c>
      <c r="I60" s="26">
        <v>6.124375999570475E-2</v>
      </c>
      <c r="N60" s="31"/>
      <c r="O60" s="32"/>
      <c r="P60" s="31"/>
      <c r="R60" s="43">
        <f t="shared" si="3"/>
        <v>9741.8849999999984</v>
      </c>
    </row>
    <row r="61" spans="1:18" s="26" customFormat="1" ht="12.95" customHeight="1" x14ac:dyDescent="0.2">
      <c r="A61" s="72" t="s">
        <v>497</v>
      </c>
      <c r="B61" s="71" t="s">
        <v>360</v>
      </c>
      <c r="C61" s="72">
        <v>24765.294000000002</v>
      </c>
      <c r="D61" s="72" t="s">
        <v>390</v>
      </c>
      <c r="E61" s="47">
        <f t="shared" si="0"/>
        <v>-22235.924637318636</v>
      </c>
      <c r="F61" s="26">
        <f t="shared" si="1"/>
        <v>-22236</v>
      </c>
      <c r="G61" s="27">
        <f t="shared" si="4"/>
        <v>6.1654080000153044E-2</v>
      </c>
      <c r="I61" s="26">
        <v>6.1654080000153044E-2</v>
      </c>
      <c r="N61" s="31"/>
      <c r="O61" s="32"/>
      <c r="P61" s="31"/>
      <c r="R61" s="43">
        <f t="shared" si="3"/>
        <v>9746.7940000000017</v>
      </c>
    </row>
    <row r="62" spans="1:18" s="26" customFormat="1" ht="12.95" customHeight="1" x14ac:dyDescent="0.2">
      <c r="A62" s="72" t="s">
        <v>497</v>
      </c>
      <c r="B62" s="71" t="s">
        <v>360</v>
      </c>
      <c r="C62" s="72">
        <v>24787.385999999999</v>
      </c>
      <c r="D62" s="72" t="s">
        <v>390</v>
      </c>
      <c r="E62" s="47">
        <f t="shared" si="0"/>
        <v>-22208.920546807658</v>
      </c>
      <c r="F62" s="26">
        <f t="shared" si="1"/>
        <v>-22209</v>
      </c>
      <c r="G62" s="27">
        <f t="shared" si="4"/>
        <v>6.5000519996829098E-2</v>
      </c>
      <c r="I62" s="26">
        <v>6.5000519996829098E-2</v>
      </c>
      <c r="N62" s="31"/>
      <c r="O62" s="32"/>
      <c r="P62" s="31"/>
      <c r="R62" s="43">
        <f t="shared" si="3"/>
        <v>9768.8859999999986</v>
      </c>
    </row>
    <row r="63" spans="1:18" s="26" customFormat="1" ht="12.95" customHeight="1" x14ac:dyDescent="0.2">
      <c r="A63" s="72" t="s">
        <v>497</v>
      </c>
      <c r="B63" s="71" t="s">
        <v>360</v>
      </c>
      <c r="C63" s="72">
        <v>25084.358</v>
      </c>
      <c r="D63" s="72" t="s">
        <v>390</v>
      </c>
      <c r="E63" s="47">
        <f t="shared" si="0"/>
        <v>-21845.917705633121</v>
      </c>
      <c r="F63" s="26">
        <f t="shared" si="1"/>
        <v>-21846</v>
      </c>
      <c r="G63" s="27">
        <f t="shared" si="4"/>
        <v>6.7324879997613607E-2</v>
      </c>
      <c r="I63" s="26">
        <v>6.7324879997613607E-2</v>
      </c>
      <c r="N63" s="31"/>
      <c r="O63" s="32"/>
      <c r="P63" s="31"/>
      <c r="R63" s="43">
        <f t="shared" si="3"/>
        <v>10065.858</v>
      </c>
    </row>
    <row r="64" spans="1:18" s="26" customFormat="1" ht="12.95" customHeight="1" x14ac:dyDescent="0.2">
      <c r="A64" s="72" t="s">
        <v>556</v>
      </c>
      <c r="B64" s="71" t="s">
        <v>360</v>
      </c>
      <c r="C64" s="72">
        <v>25088.447</v>
      </c>
      <c r="D64" s="72" t="s">
        <v>390</v>
      </c>
      <c r="E64" s="47">
        <f t="shared" si="0"/>
        <v>-21840.919528641476</v>
      </c>
      <c r="F64" s="26">
        <f t="shared" si="1"/>
        <v>-21841</v>
      </c>
      <c r="G64" s="27">
        <f t="shared" si="4"/>
        <v>6.5833479999128031E-2</v>
      </c>
      <c r="I64" s="26">
        <v>6.5833479999128031E-2</v>
      </c>
      <c r="N64" s="31"/>
      <c r="O64" s="32"/>
      <c r="P64" s="31"/>
      <c r="R64" s="43">
        <f t="shared" si="3"/>
        <v>10069.947</v>
      </c>
    </row>
    <row r="65" spans="1:18" s="26" customFormat="1" ht="12.95" customHeight="1" x14ac:dyDescent="0.2">
      <c r="A65" s="72" t="s">
        <v>497</v>
      </c>
      <c r="B65" s="71" t="s">
        <v>360</v>
      </c>
      <c r="C65" s="72">
        <v>25093.355</v>
      </c>
      <c r="D65" s="72" t="s">
        <v>390</v>
      </c>
      <c r="E65" s="47">
        <f t="shared" si="0"/>
        <v>-21834.920249435072</v>
      </c>
      <c r="F65" s="26">
        <f t="shared" si="1"/>
        <v>-21835</v>
      </c>
      <c r="G65" s="27">
        <f t="shared" si="4"/>
        <v>6.524379999973462E-2</v>
      </c>
      <c r="I65" s="26">
        <v>6.524379999973462E-2</v>
      </c>
      <c r="N65" s="31"/>
      <c r="O65" s="32"/>
      <c r="P65" s="31"/>
      <c r="R65" s="43">
        <f t="shared" si="3"/>
        <v>10074.855</v>
      </c>
    </row>
    <row r="66" spans="1:18" s="26" customFormat="1" ht="12.95" customHeight="1" x14ac:dyDescent="0.2">
      <c r="A66" s="72" t="s">
        <v>497</v>
      </c>
      <c r="B66" s="71" t="s">
        <v>360</v>
      </c>
      <c r="C66" s="72">
        <v>25098.258999999998</v>
      </c>
      <c r="D66" s="72" t="s">
        <v>390</v>
      </c>
      <c r="E66" s="47">
        <f t="shared" si="0"/>
        <v>-21828.925859616775</v>
      </c>
      <c r="F66" s="26">
        <f t="shared" si="1"/>
        <v>-21829</v>
      </c>
      <c r="G66" s="27">
        <f t="shared" si="4"/>
        <v>6.0654119995888323E-2</v>
      </c>
      <c r="I66" s="26">
        <v>6.0654119995888323E-2</v>
      </c>
      <c r="N66" s="31"/>
      <c r="O66" s="32"/>
      <c r="P66" s="31"/>
      <c r="R66" s="43">
        <f t="shared" si="3"/>
        <v>10079.758999999998</v>
      </c>
    </row>
    <row r="67" spans="1:18" s="26" customFormat="1" ht="12.95" customHeight="1" x14ac:dyDescent="0.2">
      <c r="A67" s="72" t="s">
        <v>497</v>
      </c>
      <c r="B67" s="71" t="s">
        <v>360</v>
      </c>
      <c r="C67" s="72">
        <v>25102.350999999999</v>
      </c>
      <c r="D67" s="72" t="s">
        <v>390</v>
      </c>
      <c r="E67" s="47">
        <f t="shared" si="0"/>
        <v>-21823.924015584049</v>
      </c>
      <c r="F67" s="26">
        <f t="shared" si="1"/>
        <v>-21824</v>
      </c>
      <c r="G67" s="27">
        <f t="shared" si="4"/>
        <v>6.2162719998013927E-2</v>
      </c>
      <c r="I67" s="26">
        <v>6.2162719998013927E-2</v>
      </c>
      <c r="N67" s="31"/>
      <c r="O67" s="32"/>
      <c r="P67" s="31"/>
      <c r="R67" s="43">
        <f t="shared" si="3"/>
        <v>10083.850999999999</v>
      </c>
    </row>
    <row r="68" spans="1:18" s="26" customFormat="1" ht="12.95" customHeight="1" x14ac:dyDescent="0.2">
      <c r="A68" s="72" t="s">
        <v>497</v>
      </c>
      <c r="B68" s="71" t="s">
        <v>360</v>
      </c>
      <c r="C68" s="72">
        <v>25107.26</v>
      </c>
      <c r="D68" s="72" t="s">
        <v>390</v>
      </c>
      <c r="E68" s="47">
        <f t="shared" si="0"/>
        <v>-21817.923514030615</v>
      </c>
      <c r="F68" s="26">
        <f t="shared" si="1"/>
        <v>-21818</v>
      </c>
      <c r="G68" s="27">
        <f t="shared" si="4"/>
        <v>6.2573039995186264E-2</v>
      </c>
      <c r="I68" s="26">
        <v>6.2573039995186264E-2</v>
      </c>
      <c r="N68" s="31"/>
      <c r="O68" s="32"/>
      <c r="P68" s="31"/>
      <c r="R68" s="43">
        <f t="shared" si="3"/>
        <v>10088.759999999998</v>
      </c>
    </row>
    <row r="69" spans="1:18" s="26" customFormat="1" ht="12.95" customHeight="1" x14ac:dyDescent="0.2">
      <c r="A69" s="72" t="s">
        <v>497</v>
      </c>
      <c r="B69" s="71" t="s">
        <v>360</v>
      </c>
      <c r="C69" s="72">
        <v>25331.419000000002</v>
      </c>
      <c r="D69" s="72" t="s">
        <v>390</v>
      </c>
      <c r="E69" s="47">
        <f t="shared" si="0"/>
        <v>-21543.923426901718</v>
      </c>
      <c r="F69" s="26">
        <f t="shared" si="1"/>
        <v>-21544</v>
      </c>
      <c r="G69" s="27">
        <f t="shared" si="4"/>
        <v>6.2644320001709275E-2</v>
      </c>
      <c r="I69" s="26">
        <v>6.2644320001709275E-2</v>
      </c>
      <c r="N69" s="31"/>
      <c r="O69" s="32"/>
      <c r="P69" s="31"/>
      <c r="R69" s="43">
        <f t="shared" si="3"/>
        <v>10312.919000000002</v>
      </c>
    </row>
    <row r="70" spans="1:18" s="26" customFormat="1" ht="12.95" customHeight="1" x14ac:dyDescent="0.2">
      <c r="A70" s="72" t="s">
        <v>556</v>
      </c>
      <c r="B70" s="71" t="s">
        <v>360</v>
      </c>
      <c r="C70" s="72">
        <v>25708.562999999998</v>
      </c>
      <c r="D70" s="72" t="s">
        <v>390</v>
      </c>
      <c r="E70" s="47">
        <f t="shared" si="0"/>
        <v>-21082.922579913018</v>
      </c>
      <c r="F70" s="26">
        <f t="shared" si="1"/>
        <v>-21083</v>
      </c>
      <c r="G70" s="27">
        <f t="shared" si="4"/>
        <v>6.3337239997053985E-2</v>
      </c>
      <c r="I70" s="26">
        <v>6.3337239997053985E-2</v>
      </c>
      <c r="N70" s="31"/>
      <c r="O70" s="32"/>
      <c r="P70" s="31"/>
      <c r="R70" s="43">
        <f t="shared" si="3"/>
        <v>10690.062999999998</v>
      </c>
    </row>
    <row r="71" spans="1:18" s="26" customFormat="1" ht="12.95" customHeight="1" x14ac:dyDescent="0.2">
      <c r="A71" s="72" t="s">
        <v>556</v>
      </c>
      <c r="B71" s="71" t="s">
        <v>360</v>
      </c>
      <c r="C71" s="72">
        <v>25718.38</v>
      </c>
      <c r="D71" s="72" t="s">
        <v>390</v>
      </c>
      <c r="E71" s="47">
        <f t="shared" si="0"/>
        <v>-21070.922799153177</v>
      </c>
      <c r="F71" s="26">
        <f t="shared" si="1"/>
        <v>-21071</v>
      </c>
      <c r="G71" s="27">
        <f t="shared" si="4"/>
        <v>6.3157879998470889E-2</v>
      </c>
      <c r="I71" s="26">
        <v>6.3157879998470889E-2</v>
      </c>
      <c r="N71" s="31"/>
      <c r="O71" s="32"/>
      <c r="P71" s="31"/>
      <c r="R71" s="43">
        <f t="shared" si="3"/>
        <v>10699.880000000001</v>
      </c>
    </row>
    <row r="72" spans="1:18" s="26" customFormat="1" ht="12.95" customHeight="1" x14ac:dyDescent="0.2">
      <c r="A72" s="72" t="s">
        <v>556</v>
      </c>
      <c r="B72" s="71" t="s">
        <v>360</v>
      </c>
      <c r="C72" s="72">
        <v>25727.379000000001</v>
      </c>
      <c r="D72" s="72" t="s">
        <v>390</v>
      </c>
      <c r="E72" s="47">
        <f t="shared" si="0"/>
        <v>-21059.922898261077</v>
      </c>
      <c r="F72" s="26">
        <f t="shared" si="1"/>
        <v>-21060</v>
      </c>
      <c r="G72" s="27">
        <f t="shared" si="4"/>
        <v>6.3076800000999356E-2</v>
      </c>
      <c r="I72" s="26">
        <v>6.3076800000999356E-2</v>
      </c>
      <c r="N72" s="31"/>
      <c r="O72" s="32"/>
      <c r="P72" s="31"/>
      <c r="R72" s="43">
        <f t="shared" si="3"/>
        <v>10708.879000000001</v>
      </c>
    </row>
    <row r="73" spans="1:18" s="26" customFormat="1" ht="12.95" customHeight="1" x14ac:dyDescent="0.2">
      <c r="A73" s="72" t="s">
        <v>556</v>
      </c>
      <c r="B73" s="71" t="s">
        <v>360</v>
      </c>
      <c r="C73" s="72">
        <v>25736.379000000001</v>
      </c>
      <c r="D73" s="72" t="s">
        <v>390</v>
      </c>
      <c r="E73" s="47">
        <f t="shared" si="0"/>
        <v>-21048.921775021947</v>
      </c>
      <c r="F73" s="26">
        <f t="shared" si="1"/>
        <v>-21049</v>
      </c>
      <c r="G73" s="27">
        <f t="shared" si="4"/>
        <v>6.399572000009357E-2</v>
      </c>
      <c r="I73" s="26">
        <v>6.399572000009357E-2</v>
      </c>
      <c r="N73" s="31"/>
      <c r="O73" s="32"/>
      <c r="P73" s="31"/>
      <c r="R73" s="43">
        <f t="shared" si="3"/>
        <v>10717.879000000001</v>
      </c>
    </row>
    <row r="74" spans="1:18" s="26" customFormat="1" ht="12.95" customHeight="1" x14ac:dyDescent="0.2">
      <c r="A74" s="72" t="s">
        <v>434</v>
      </c>
      <c r="B74" s="71" t="s">
        <v>360</v>
      </c>
      <c r="C74" s="72">
        <v>25776.468000000001</v>
      </c>
      <c r="D74" s="72" t="s">
        <v>390</v>
      </c>
      <c r="E74" s="47">
        <f t="shared" si="0"/>
        <v>-20999.919105073783</v>
      </c>
      <c r="F74" s="26">
        <f t="shared" si="1"/>
        <v>-21000</v>
      </c>
      <c r="G74" s="27">
        <f t="shared" si="4"/>
        <v>6.6179999997984851E-2</v>
      </c>
      <c r="I74" s="26">
        <v>6.6179999997984851E-2</v>
      </c>
      <c r="N74" s="31"/>
      <c r="O74" s="32"/>
      <c r="P74" s="31"/>
      <c r="R74" s="43">
        <f t="shared" si="3"/>
        <v>10757.968000000001</v>
      </c>
    </row>
    <row r="75" spans="1:18" s="26" customFormat="1" ht="12.95" customHeight="1" x14ac:dyDescent="0.2">
      <c r="A75" s="72" t="s">
        <v>556</v>
      </c>
      <c r="B75" s="71" t="s">
        <v>360</v>
      </c>
      <c r="C75" s="72">
        <v>25867.275000000001</v>
      </c>
      <c r="D75" s="72" t="s">
        <v>390</v>
      </c>
      <c r="E75" s="47">
        <f t="shared" si="0"/>
        <v>-20888.921438632042</v>
      </c>
      <c r="F75" s="26">
        <f t="shared" si="1"/>
        <v>-20889</v>
      </c>
      <c r="G75" s="27">
        <f t="shared" si="4"/>
        <v>6.4270920000126353E-2</v>
      </c>
      <c r="I75" s="26">
        <v>6.4270920000126353E-2</v>
      </c>
      <c r="N75" s="31"/>
      <c r="O75" s="32"/>
      <c r="P75" s="31"/>
      <c r="R75" s="43">
        <f t="shared" si="3"/>
        <v>10848.775000000001</v>
      </c>
    </row>
    <row r="76" spans="1:18" s="26" customFormat="1" ht="12.95" customHeight="1" x14ac:dyDescent="0.2">
      <c r="A76" s="72" t="s">
        <v>556</v>
      </c>
      <c r="B76" s="71" t="s">
        <v>360</v>
      </c>
      <c r="C76" s="72">
        <v>25871.365000000002</v>
      </c>
      <c r="D76" s="72" t="s">
        <v>390</v>
      </c>
      <c r="E76" s="47">
        <f t="shared" si="0"/>
        <v>-20883.922039293371</v>
      </c>
      <c r="F76" s="26">
        <f t="shared" si="1"/>
        <v>-20884</v>
      </c>
      <c r="G76" s="27">
        <f t="shared" si="4"/>
        <v>6.3779519998206524E-2</v>
      </c>
      <c r="I76" s="26">
        <v>6.3779519998206524E-2</v>
      </c>
      <c r="N76" s="31"/>
      <c r="O76" s="32"/>
      <c r="P76" s="31"/>
      <c r="R76" s="43">
        <f t="shared" si="3"/>
        <v>10852.865000000002</v>
      </c>
    </row>
    <row r="77" spans="1:18" s="26" customFormat="1" ht="12.95" customHeight="1" x14ac:dyDescent="0.2">
      <c r="A77" s="72" t="s">
        <v>556</v>
      </c>
      <c r="B77" s="71" t="s">
        <v>360</v>
      </c>
      <c r="C77" s="72">
        <v>25880.363000000001</v>
      </c>
      <c r="D77" s="72" t="s">
        <v>390</v>
      </c>
      <c r="E77" s="47">
        <f t="shared" si="0"/>
        <v>-20872.923360748297</v>
      </c>
      <c r="F77" s="26">
        <f t="shared" si="1"/>
        <v>-20873</v>
      </c>
      <c r="G77" s="27">
        <f t="shared" si="4"/>
        <v>6.2698440000531264E-2</v>
      </c>
      <c r="I77" s="26">
        <v>6.2698440000531264E-2</v>
      </c>
      <c r="N77" s="31"/>
      <c r="O77" s="32"/>
      <c r="P77" s="31"/>
      <c r="R77" s="43">
        <f t="shared" si="3"/>
        <v>10861.863000000001</v>
      </c>
    </row>
    <row r="78" spans="1:18" s="26" customFormat="1" ht="12.95" customHeight="1" x14ac:dyDescent="0.2">
      <c r="A78" s="72" t="s">
        <v>556</v>
      </c>
      <c r="B78" s="71" t="s">
        <v>360</v>
      </c>
      <c r="C78" s="72">
        <v>25889.364000000001</v>
      </c>
      <c r="D78" s="72" t="s">
        <v>390</v>
      </c>
      <c r="E78" s="47">
        <f t="shared" si="0"/>
        <v>-20861.921015162141</v>
      </c>
      <c r="F78" s="26">
        <f t="shared" si="1"/>
        <v>-20862</v>
      </c>
      <c r="G78" s="27">
        <f t="shared" si="4"/>
        <v>6.4617359999829205E-2</v>
      </c>
      <c r="I78" s="26">
        <v>6.4617359999829205E-2</v>
      </c>
      <c r="N78" s="31"/>
      <c r="O78" s="32"/>
      <c r="P78" s="31"/>
      <c r="R78" s="43">
        <f t="shared" si="3"/>
        <v>10870.864000000001</v>
      </c>
    </row>
    <row r="79" spans="1:18" s="26" customFormat="1" ht="12.95" customHeight="1" x14ac:dyDescent="0.2">
      <c r="A79" s="72" t="s">
        <v>556</v>
      </c>
      <c r="B79" s="71" t="s">
        <v>360</v>
      </c>
      <c r="C79" s="72">
        <v>25921.268</v>
      </c>
      <c r="D79" s="72" t="s">
        <v>390</v>
      </c>
      <c r="E79" s="47">
        <f t="shared" si="0"/>
        <v>-20822.923255626454</v>
      </c>
      <c r="F79" s="26">
        <f t="shared" si="1"/>
        <v>-20823</v>
      </c>
      <c r="G79" s="27">
        <f t="shared" si="4"/>
        <v>6.2784439996903529E-2</v>
      </c>
      <c r="I79" s="26">
        <v>6.2784439996903529E-2</v>
      </c>
      <c r="N79" s="31"/>
      <c r="O79" s="32"/>
      <c r="P79" s="31"/>
      <c r="R79" s="43">
        <f t="shared" si="3"/>
        <v>10902.768</v>
      </c>
    </row>
    <row r="80" spans="1:18" s="26" customFormat="1" ht="12.95" customHeight="1" x14ac:dyDescent="0.2">
      <c r="A80" s="72" t="s">
        <v>556</v>
      </c>
      <c r="B80" s="71" t="s">
        <v>360</v>
      </c>
      <c r="C80" s="72">
        <v>26419.491000000002</v>
      </c>
      <c r="D80" s="72" t="s">
        <v>390</v>
      </c>
      <c r="E80" s="47">
        <f t="shared" si="0"/>
        <v>-20213.921853007683</v>
      </c>
      <c r="F80" s="26">
        <f t="shared" si="1"/>
        <v>-20214</v>
      </c>
      <c r="G80" s="27">
        <f t="shared" si="4"/>
        <v>6.3931920001778053E-2</v>
      </c>
      <c r="I80" s="26">
        <v>6.3931920001778053E-2</v>
      </c>
      <c r="N80" s="31"/>
      <c r="O80" s="32"/>
      <c r="P80" s="31"/>
      <c r="R80" s="43">
        <f t="shared" si="3"/>
        <v>11400.991000000002</v>
      </c>
    </row>
    <row r="81" spans="1:18" s="26" customFormat="1" ht="12.95" customHeight="1" x14ac:dyDescent="0.2">
      <c r="A81" s="72" t="s">
        <v>556</v>
      </c>
      <c r="B81" s="71" t="s">
        <v>360</v>
      </c>
      <c r="C81" s="72">
        <v>26473.486000000001</v>
      </c>
      <c r="D81" s="72" t="s">
        <v>390</v>
      </c>
      <c r="E81" s="47">
        <f t="shared" si="0"/>
        <v>-20147.92122530804</v>
      </c>
      <c r="F81" s="26">
        <f t="shared" si="1"/>
        <v>-20148</v>
      </c>
      <c r="G81" s="27">
        <f t="shared" si="4"/>
        <v>6.4445439998962684E-2</v>
      </c>
      <c r="I81" s="26">
        <v>6.4445439998962684E-2</v>
      </c>
      <c r="N81" s="31"/>
      <c r="O81" s="32"/>
      <c r="P81" s="31"/>
      <c r="R81" s="43">
        <f t="shared" si="3"/>
        <v>11454.986000000001</v>
      </c>
    </row>
    <row r="82" spans="1:18" s="26" customFormat="1" ht="12.95" customHeight="1" x14ac:dyDescent="0.2">
      <c r="A82" s="72" t="s">
        <v>556</v>
      </c>
      <c r="B82" s="71" t="s">
        <v>360</v>
      </c>
      <c r="C82" s="72">
        <v>26509.481</v>
      </c>
      <c r="D82" s="72" t="s">
        <v>390</v>
      </c>
      <c r="E82" s="47">
        <f t="shared" si="0"/>
        <v>-20103.922844086657</v>
      </c>
      <c r="F82" s="26">
        <f t="shared" si="1"/>
        <v>-20104</v>
      </c>
      <c r="G82" s="27">
        <f t="shared" si="4"/>
        <v>6.3121119997958886E-2</v>
      </c>
      <c r="I82" s="26">
        <v>6.3121119997958886E-2</v>
      </c>
      <c r="N82" s="31"/>
      <c r="O82" s="32"/>
      <c r="P82" s="31"/>
      <c r="R82" s="43">
        <f t="shared" si="3"/>
        <v>11490.981</v>
      </c>
    </row>
    <row r="83" spans="1:18" s="26" customFormat="1" ht="12.95" customHeight="1" x14ac:dyDescent="0.2">
      <c r="A83" s="72" t="s">
        <v>497</v>
      </c>
      <c r="B83" s="71" t="s">
        <v>360</v>
      </c>
      <c r="C83" s="72">
        <v>26541.387999999999</v>
      </c>
      <c r="D83" s="72" t="s">
        <v>390</v>
      </c>
      <c r="E83" s="47">
        <f t="shared" si="0"/>
        <v>-20064.92141750989</v>
      </c>
      <c r="F83" s="26">
        <f t="shared" si="1"/>
        <v>-20065</v>
      </c>
      <c r="G83" s="27">
        <f t="shared" si="4"/>
        <v>6.4288199999282369E-2</v>
      </c>
      <c r="I83" s="26">
        <v>6.4288199999282369E-2</v>
      </c>
      <c r="N83" s="31"/>
      <c r="O83" s="32"/>
      <c r="P83" s="31"/>
      <c r="R83" s="43">
        <f t="shared" si="3"/>
        <v>11522.887999999999</v>
      </c>
    </row>
    <row r="84" spans="1:18" s="26" customFormat="1" ht="12.95" customHeight="1" x14ac:dyDescent="0.2">
      <c r="A84" s="72" t="s">
        <v>603</v>
      </c>
      <c r="B84" s="71" t="s">
        <v>360</v>
      </c>
      <c r="C84" s="72">
        <v>26860.42</v>
      </c>
      <c r="D84" s="72" t="s">
        <v>390</v>
      </c>
      <c r="E84" s="47">
        <f t="shared" si="0"/>
        <v>-19674.953600929224</v>
      </c>
      <c r="F84" s="26">
        <f t="shared" si="1"/>
        <v>-19675</v>
      </c>
      <c r="G84" s="27">
        <f t="shared" si="4"/>
        <v>3.7958999997499632E-2</v>
      </c>
      <c r="I84" s="26">
        <v>3.7958999997499632E-2</v>
      </c>
      <c r="N84" s="31"/>
      <c r="O84" s="32"/>
      <c r="P84" s="31"/>
      <c r="R84" s="43">
        <f t="shared" si="3"/>
        <v>11841.919999999998</v>
      </c>
    </row>
    <row r="85" spans="1:18" s="26" customFormat="1" ht="12.95" customHeight="1" x14ac:dyDescent="0.2">
      <c r="A85" s="72" t="s">
        <v>603</v>
      </c>
      <c r="B85" s="71" t="s">
        <v>360</v>
      </c>
      <c r="C85" s="72">
        <v>26896.418000000001</v>
      </c>
      <c r="D85" s="72" t="s">
        <v>390</v>
      </c>
      <c r="E85" s="47">
        <f t="shared" ref="E85:E148" si="5">(C85-C$7)/C$8</f>
        <v>-19630.951552666753</v>
      </c>
      <c r="F85" s="26">
        <f t="shared" ref="F85:F148" si="6">ROUND(2*E85,0)/2</f>
        <v>-19631</v>
      </c>
      <c r="G85" s="27">
        <f t="shared" si="4"/>
        <v>3.9634680000744993E-2</v>
      </c>
      <c r="I85" s="26">
        <v>3.9634680000744993E-2</v>
      </c>
      <c r="N85" s="31"/>
      <c r="O85" s="32"/>
      <c r="P85" s="31"/>
      <c r="R85" s="43">
        <f t="shared" ref="R85:R148" si="7">+C85-15018.5</f>
        <v>11877.918000000001</v>
      </c>
    </row>
    <row r="86" spans="1:18" s="26" customFormat="1" ht="12.95" customHeight="1" x14ac:dyDescent="0.2">
      <c r="A86" s="72" t="s">
        <v>603</v>
      </c>
      <c r="B86" s="71" t="s">
        <v>360</v>
      </c>
      <c r="C86" s="72">
        <v>26946.345000000001</v>
      </c>
      <c r="D86" s="72" t="s">
        <v>390</v>
      </c>
      <c r="E86" s="47">
        <f t="shared" si="5"/>
        <v>-19569.923432671196</v>
      </c>
      <c r="F86" s="26">
        <f t="shared" si="6"/>
        <v>-19570</v>
      </c>
      <c r="G86" s="27">
        <f t="shared" si="4"/>
        <v>6.2639600000693463E-2</v>
      </c>
      <c r="I86" s="26">
        <v>6.2639600000693463E-2</v>
      </c>
      <c r="N86" s="31"/>
      <c r="O86" s="32"/>
      <c r="P86" s="31"/>
      <c r="R86" s="43">
        <f t="shared" si="7"/>
        <v>11927.845000000001</v>
      </c>
    </row>
    <row r="87" spans="1:18" s="26" customFormat="1" ht="12.95" customHeight="1" x14ac:dyDescent="0.2">
      <c r="A87" s="72" t="s">
        <v>603</v>
      </c>
      <c r="B87" s="71" t="s">
        <v>360</v>
      </c>
      <c r="C87" s="72">
        <v>26955.328000000001</v>
      </c>
      <c r="D87" s="72" t="s">
        <v>390</v>
      </c>
      <c r="E87" s="47">
        <f t="shared" si="5"/>
        <v>-19558.943089331518</v>
      </c>
      <c r="F87" s="26">
        <f t="shared" si="6"/>
        <v>-19559</v>
      </c>
      <c r="G87" s="27">
        <f t="shared" si="4"/>
        <v>4.65585199999623E-2</v>
      </c>
      <c r="I87" s="26">
        <v>4.65585199999623E-2</v>
      </c>
      <c r="N87" s="31"/>
      <c r="O87" s="32"/>
      <c r="P87" s="31"/>
      <c r="R87" s="43">
        <f t="shared" si="7"/>
        <v>11936.828000000001</v>
      </c>
    </row>
    <row r="88" spans="1:18" s="26" customFormat="1" ht="12.95" customHeight="1" x14ac:dyDescent="0.2">
      <c r="A88" s="72" t="s">
        <v>434</v>
      </c>
      <c r="B88" s="71" t="s">
        <v>360</v>
      </c>
      <c r="C88" s="72">
        <v>27085.420999999998</v>
      </c>
      <c r="D88" s="72" t="s">
        <v>217</v>
      </c>
      <c r="E88" s="47">
        <f t="shared" si="5"/>
        <v>-19399.924297603953</v>
      </c>
      <c r="F88" s="26">
        <f t="shared" si="6"/>
        <v>-19400</v>
      </c>
      <c r="G88" s="27">
        <f t="shared" si="4"/>
        <v>6.1931999996886589E-2</v>
      </c>
      <c r="I88" s="26">
        <v>6.1931999996886589E-2</v>
      </c>
      <c r="N88" s="31"/>
      <c r="O88" s="32"/>
      <c r="P88" s="31"/>
      <c r="R88" s="43">
        <f t="shared" si="7"/>
        <v>12066.920999999998</v>
      </c>
    </row>
    <row r="89" spans="1:18" s="26" customFormat="1" ht="12.95" customHeight="1" x14ac:dyDescent="0.2">
      <c r="A89" s="72" t="s">
        <v>617</v>
      </c>
      <c r="B89" s="71" t="s">
        <v>360</v>
      </c>
      <c r="C89" s="72">
        <v>27157.413</v>
      </c>
      <c r="D89" s="72" t="s">
        <v>390</v>
      </c>
      <c r="E89" s="47">
        <f t="shared" si="5"/>
        <v>-19311.925090467128</v>
      </c>
      <c r="F89" s="26">
        <f t="shared" si="6"/>
        <v>-19312</v>
      </c>
      <c r="G89" s="27">
        <f t="shared" si="4"/>
        <v>6.1283359998924425E-2</v>
      </c>
      <c r="I89" s="26">
        <v>6.1283359998924425E-2</v>
      </c>
      <c r="N89" s="31"/>
      <c r="O89" s="32"/>
      <c r="P89" s="31"/>
      <c r="R89" s="43">
        <f t="shared" si="7"/>
        <v>12138.913</v>
      </c>
    </row>
    <row r="90" spans="1:18" s="26" customFormat="1" ht="12.95" customHeight="1" x14ac:dyDescent="0.2">
      <c r="A90" s="72" t="s">
        <v>617</v>
      </c>
      <c r="B90" s="71" t="s">
        <v>360</v>
      </c>
      <c r="C90" s="72">
        <v>27161.502</v>
      </c>
      <c r="D90" s="72" t="s">
        <v>390</v>
      </c>
      <c r="E90" s="47">
        <f t="shared" si="5"/>
        <v>-19306.926913475483</v>
      </c>
      <c r="F90" s="26">
        <f t="shared" si="6"/>
        <v>-19307</v>
      </c>
      <c r="G90" s="27">
        <f t="shared" si="4"/>
        <v>5.979195999680087E-2</v>
      </c>
      <c r="I90" s="26">
        <v>5.979195999680087E-2</v>
      </c>
      <c r="N90" s="31"/>
      <c r="O90" s="32"/>
      <c r="P90" s="31"/>
      <c r="R90" s="43">
        <f t="shared" si="7"/>
        <v>12143.002</v>
      </c>
    </row>
    <row r="91" spans="1:18" s="26" customFormat="1" ht="12.95" customHeight="1" x14ac:dyDescent="0.2">
      <c r="A91" s="72" t="s">
        <v>617</v>
      </c>
      <c r="B91" s="71" t="s">
        <v>360</v>
      </c>
      <c r="C91" s="72">
        <v>27175.409</v>
      </c>
      <c r="D91" s="72" t="s">
        <v>390</v>
      </c>
      <c r="E91" s="47">
        <f t="shared" si="5"/>
        <v>-19289.927733376975</v>
      </c>
      <c r="F91" s="26">
        <f t="shared" si="6"/>
        <v>-19290</v>
      </c>
      <c r="G91" s="27">
        <f t="shared" si="4"/>
        <v>5.9121199999935925E-2</v>
      </c>
      <c r="I91" s="26">
        <v>5.9121199999935925E-2</v>
      </c>
      <c r="N91" s="31"/>
      <c r="O91" s="32"/>
      <c r="P91" s="31"/>
      <c r="R91" s="43">
        <f t="shared" si="7"/>
        <v>12156.909</v>
      </c>
    </row>
    <row r="92" spans="1:18" s="26" customFormat="1" ht="12.95" customHeight="1" x14ac:dyDescent="0.2">
      <c r="A92" s="72" t="s">
        <v>617</v>
      </c>
      <c r="B92" s="71" t="s">
        <v>360</v>
      </c>
      <c r="C92" s="72">
        <v>27188.5</v>
      </c>
      <c r="D92" s="72" t="s">
        <v>390</v>
      </c>
      <c r="E92" s="47">
        <f t="shared" si="5"/>
        <v>-19273.925988452149</v>
      </c>
      <c r="F92" s="26">
        <f t="shared" si="6"/>
        <v>-19274</v>
      </c>
      <c r="G92" s="27">
        <f t="shared" si="4"/>
        <v>6.0548720000952017E-2</v>
      </c>
      <c r="I92" s="26">
        <v>6.0548720000952017E-2</v>
      </c>
      <c r="N92" s="31"/>
      <c r="O92" s="32"/>
      <c r="P92" s="31"/>
      <c r="R92" s="43">
        <f t="shared" si="7"/>
        <v>12170</v>
      </c>
    </row>
    <row r="93" spans="1:18" s="26" customFormat="1" ht="12.95" customHeight="1" x14ac:dyDescent="0.2">
      <c r="A93" s="72" t="s">
        <v>617</v>
      </c>
      <c r="B93" s="71" t="s">
        <v>360</v>
      </c>
      <c r="C93" s="72">
        <v>27189.32</v>
      </c>
      <c r="D93" s="72" t="s">
        <v>390</v>
      </c>
      <c r="E93" s="47">
        <f t="shared" si="5"/>
        <v>-19272.92366389036</v>
      </c>
      <c r="F93" s="26">
        <f t="shared" si="6"/>
        <v>-19273</v>
      </c>
      <c r="G93" s="27">
        <f t="shared" si="4"/>
        <v>6.245043999660993E-2</v>
      </c>
      <c r="I93" s="26">
        <v>6.245043999660993E-2</v>
      </c>
      <c r="N93" s="31"/>
      <c r="O93" s="32"/>
      <c r="P93" s="31"/>
      <c r="R93" s="43">
        <f t="shared" si="7"/>
        <v>12170.82</v>
      </c>
    </row>
    <row r="94" spans="1:18" s="26" customFormat="1" ht="12.95" customHeight="1" x14ac:dyDescent="0.2">
      <c r="A94" s="72" t="s">
        <v>617</v>
      </c>
      <c r="B94" s="71" t="s">
        <v>360</v>
      </c>
      <c r="C94" s="72">
        <v>27197.496999999999</v>
      </c>
      <c r="D94" s="72" t="s">
        <v>390</v>
      </c>
      <c r="E94" s="47">
        <f t="shared" si="5"/>
        <v>-19262.928532254096</v>
      </c>
      <c r="F94" s="26">
        <f t="shared" si="6"/>
        <v>-19263</v>
      </c>
      <c r="G94" s="27">
        <f t="shared" si="4"/>
        <v>5.846763999943505E-2</v>
      </c>
      <c r="I94" s="26">
        <v>5.846763999943505E-2</v>
      </c>
      <c r="N94" s="31"/>
      <c r="O94" s="32"/>
      <c r="P94" s="31"/>
      <c r="R94" s="43">
        <f t="shared" si="7"/>
        <v>12178.996999999999</v>
      </c>
    </row>
    <row r="95" spans="1:18" s="26" customFormat="1" ht="12.95" customHeight="1" x14ac:dyDescent="0.2">
      <c r="A95" s="72" t="s">
        <v>633</v>
      </c>
      <c r="B95" s="71" t="s">
        <v>360</v>
      </c>
      <c r="C95" s="72">
        <v>27197.505000000001</v>
      </c>
      <c r="D95" s="72" t="s">
        <v>390</v>
      </c>
      <c r="E95" s="47">
        <f t="shared" si="5"/>
        <v>-19262.918753477883</v>
      </c>
      <c r="F95" s="26">
        <f t="shared" si="6"/>
        <v>-19263</v>
      </c>
      <c r="G95" s="27">
        <f t="shared" si="4"/>
        <v>6.6467640001064865E-2</v>
      </c>
      <c r="I95" s="26">
        <v>6.6467640001064865E-2</v>
      </c>
      <c r="N95" s="31"/>
      <c r="O95" s="32"/>
      <c r="P95" s="31"/>
      <c r="R95" s="43">
        <f t="shared" si="7"/>
        <v>12179.005000000001</v>
      </c>
    </row>
    <row r="96" spans="1:18" s="26" customFormat="1" ht="12.95" customHeight="1" x14ac:dyDescent="0.2">
      <c r="A96" s="72" t="s">
        <v>617</v>
      </c>
      <c r="B96" s="71" t="s">
        <v>360</v>
      </c>
      <c r="C96" s="72">
        <v>27198.313999999998</v>
      </c>
      <c r="D96" s="72" t="s">
        <v>390</v>
      </c>
      <c r="E96" s="47">
        <f t="shared" si="5"/>
        <v>-19261.929874733392</v>
      </c>
      <c r="F96" s="26">
        <f t="shared" si="6"/>
        <v>-19262</v>
      </c>
      <c r="G96" s="27">
        <f t="shared" si="4"/>
        <v>5.7369359994481783E-2</v>
      </c>
      <c r="I96" s="26">
        <v>5.7369359994481783E-2</v>
      </c>
      <c r="N96" s="31"/>
      <c r="O96" s="32"/>
      <c r="P96" s="31"/>
      <c r="R96" s="43">
        <f t="shared" si="7"/>
        <v>12179.813999999998</v>
      </c>
    </row>
    <row r="97" spans="1:18" s="26" customFormat="1" ht="12.95" customHeight="1" x14ac:dyDescent="0.2">
      <c r="A97" s="72" t="s">
        <v>617</v>
      </c>
      <c r="B97" s="71" t="s">
        <v>360</v>
      </c>
      <c r="C97" s="72">
        <v>27247.402999999998</v>
      </c>
      <c r="D97" s="72" t="s">
        <v>390</v>
      </c>
      <c r="E97" s="47">
        <f t="shared" si="5"/>
        <v>-19201.926081546098</v>
      </c>
      <c r="F97" s="26">
        <f t="shared" si="6"/>
        <v>-19202</v>
      </c>
      <c r="G97" s="27">
        <f t="shared" si="4"/>
        <v>6.0472559998743236E-2</v>
      </c>
      <c r="I97" s="26">
        <v>6.0472559998743236E-2</v>
      </c>
      <c r="N97" s="31"/>
      <c r="O97" s="32"/>
      <c r="P97" s="31"/>
      <c r="R97" s="43">
        <f t="shared" si="7"/>
        <v>12228.902999999998</v>
      </c>
    </row>
    <row r="98" spans="1:18" s="26" customFormat="1" ht="12.95" customHeight="1" x14ac:dyDescent="0.2">
      <c r="A98" s="72" t="s">
        <v>617</v>
      </c>
      <c r="B98" s="71" t="s">
        <v>360</v>
      </c>
      <c r="C98" s="72">
        <v>27342.302</v>
      </c>
      <c r="D98" s="72" t="s">
        <v>390</v>
      </c>
      <c r="E98" s="47">
        <f t="shared" si="5"/>
        <v>-19085.926571071635</v>
      </c>
      <c r="F98" s="26">
        <f t="shared" si="6"/>
        <v>-19086</v>
      </c>
      <c r="G98" s="27">
        <f t="shared" si="4"/>
        <v>6.0072079995734384E-2</v>
      </c>
      <c r="I98" s="26">
        <v>6.0072079995734384E-2</v>
      </c>
      <c r="N98" s="31"/>
      <c r="O98" s="32"/>
      <c r="P98" s="31"/>
      <c r="R98" s="43">
        <f t="shared" si="7"/>
        <v>12323.802</v>
      </c>
    </row>
    <row r="99" spans="1:18" s="26" customFormat="1" ht="12.95" customHeight="1" x14ac:dyDescent="0.2">
      <c r="A99" s="72" t="s">
        <v>617</v>
      </c>
      <c r="B99" s="71" t="s">
        <v>360</v>
      </c>
      <c r="C99" s="72">
        <v>27557.462</v>
      </c>
      <c r="D99" s="72" t="s">
        <v>390</v>
      </c>
      <c r="E99" s="47">
        <f t="shared" si="5"/>
        <v>-18822.926384834842</v>
      </c>
      <c r="F99" s="26">
        <f t="shared" si="6"/>
        <v>-18823</v>
      </c>
      <c r="G99" s="27">
        <f t="shared" ref="G99:G162" si="8">C99-(C$7+F99*C$8)</f>
        <v>6.0224439999728929E-2</v>
      </c>
      <c r="I99" s="26">
        <v>6.0224439999728929E-2</v>
      </c>
      <c r="N99" s="31"/>
      <c r="O99" s="32"/>
      <c r="P99" s="31"/>
      <c r="R99" s="43">
        <f t="shared" si="7"/>
        <v>12538.962</v>
      </c>
    </row>
    <row r="100" spans="1:18" s="26" customFormat="1" ht="12.95" customHeight="1" x14ac:dyDescent="0.2">
      <c r="A100" s="72" t="s">
        <v>646</v>
      </c>
      <c r="B100" s="71" t="s">
        <v>360</v>
      </c>
      <c r="C100" s="72">
        <v>27571.366999999998</v>
      </c>
      <c r="D100" s="72" t="s">
        <v>390</v>
      </c>
      <c r="E100" s="47">
        <f t="shared" si="5"/>
        <v>-18805.929649430389</v>
      </c>
      <c r="F100" s="26">
        <f t="shared" si="6"/>
        <v>-18806</v>
      </c>
      <c r="G100" s="27">
        <f t="shared" si="8"/>
        <v>5.7553679995180573E-2</v>
      </c>
      <c r="I100" s="26">
        <v>5.7553679995180573E-2</v>
      </c>
      <c r="N100" s="31"/>
      <c r="O100" s="32"/>
      <c r="P100" s="31"/>
      <c r="R100" s="43">
        <f t="shared" si="7"/>
        <v>12552.866999999998</v>
      </c>
    </row>
    <row r="101" spans="1:18" s="26" customFormat="1" ht="12.95" customHeight="1" x14ac:dyDescent="0.2">
      <c r="A101" s="72" t="s">
        <v>646</v>
      </c>
      <c r="B101" s="71" t="s">
        <v>360</v>
      </c>
      <c r="C101" s="72">
        <v>27579.547999999999</v>
      </c>
      <c r="D101" s="72" t="s">
        <v>390</v>
      </c>
      <c r="E101" s="47">
        <f t="shared" si="5"/>
        <v>-18795.929628406018</v>
      </c>
      <c r="F101" s="26">
        <f t="shared" si="6"/>
        <v>-18796</v>
      </c>
      <c r="G101" s="27">
        <f t="shared" si="8"/>
        <v>5.7570879998820601E-2</v>
      </c>
      <c r="I101" s="26">
        <v>5.7570879998820601E-2</v>
      </c>
      <c r="N101" s="31"/>
      <c r="O101" s="32"/>
      <c r="P101" s="31"/>
      <c r="R101" s="43">
        <f t="shared" si="7"/>
        <v>12561.047999999999</v>
      </c>
    </row>
    <row r="102" spans="1:18" s="26" customFormat="1" ht="12.95" customHeight="1" x14ac:dyDescent="0.2">
      <c r="A102" s="72" t="s">
        <v>646</v>
      </c>
      <c r="B102" s="71" t="s">
        <v>360</v>
      </c>
      <c r="C102" s="72">
        <v>27589.367999999999</v>
      </c>
      <c r="D102" s="72" t="s">
        <v>390</v>
      </c>
      <c r="E102" s="47">
        <f t="shared" si="5"/>
        <v>-18783.9261806051</v>
      </c>
      <c r="F102" s="26">
        <f t="shared" si="6"/>
        <v>-18784</v>
      </c>
      <c r="G102" s="27">
        <f t="shared" si="8"/>
        <v>6.0391519997210708E-2</v>
      </c>
      <c r="I102" s="26">
        <v>6.0391519997210708E-2</v>
      </c>
      <c r="N102" s="31"/>
      <c r="O102" s="32"/>
      <c r="P102" s="31"/>
      <c r="R102" s="43">
        <f t="shared" si="7"/>
        <v>12570.867999999999</v>
      </c>
    </row>
    <row r="103" spans="1:18" s="26" customFormat="1" ht="12.95" customHeight="1" x14ac:dyDescent="0.2">
      <c r="A103" s="72" t="s">
        <v>646</v>
      </c>
      <c r="B103" s="71" t="s">
        <v>360</v>
      </c>
      <c r="C103" s="72">
        <v>27607.366999999998</v>
      </c>
      <c r="D103" s="72" t="s">
        <v>390</v>
      </c>
      <c r="E103" s="47">
        <f t="shared" si="5"/>
        <v>-18761.92515647387</v>
      </c>
      <c r="F103" s="26">
        <f t="shared" si="6"/>
        <v>-18762</v>
      </c>
      <c r="G103" s="27">
        <f t="shared" si="8"/>
        <v>6.1229359998833388E-2</v>
      </c>
      <c r="I103" s="26">
        <v>6.1229359998833388E-2</v>
      </c>
      <c r="N103" s="31"/>
      <c r="O103" s="32"/>
      <c r="P103" s="31"/>
      <c r="R103" s="43">
        <f t="shared" si="7"/>
        <v>12588.866999999998</v>
      </c>
    </row>
    <row r="104" spans="1:18" s="26" customFormat="1" ht="12.95" customHeight="1" x14ac:dyDescent="0.2">
      <c r="A104" s="72" t="s">
        <v>646</v>
      </c>
      <c r="B104" s="71" t="s">
        <v>360</v>
      </c>
      <c r="C104" s="72">
        <v>27611.455000000002</v>
      </c>
      <c r="D104" s="72" t="s">
        <v>390</v>
      </c>
      <c r="E104" s="47">
        <f t="shared" si="5"/>
        <v>-18756.928201829247</v>
      </c>
      <c r="F104" s="26">
        <f t="shared" si="6"/>
        <v>-18757</v>
      </c>
      <c r="G104" s="27">
        <f t="shared" si="8"/>
        <v>5.8737960000144085E-2</v>
      </c>
      <c r="I104" s="26">
        <v>5.8737960000144085E-2</v>
      </c>
      <c r="N104" s="31"/>
      <c r="O104" s="32"/>
      <c r="P104" s="31"/>
      <c r="R104" s="43">
        <f t="shared" si="7"/>
        <v>12592.955000000002</v>
      </c>
    </row>
    <row r="105" spans="1:18" s="26" customFormat="1" ht="12.95" customHeight="1" x14ac:dyDescent="0.2">
      <c r="A105" s="72" t="s">
        <v>646</v>
      </c>
      <c r="B105" s="71" t="s">
        <v>360</v>
      </c>
      <c r="C105" s="72">
        <v>27625.364000000001</v>
      </c>
      <c r="D105" s="72" t="s">
        <v>390</v>
      </c>
      <c r="E105" s="47">
        <f t="shared" si="5"/>
        <v>-18739.926577036687</v>
      </c>
      <c r="F105" s="26">
        <f t="shared" si="6"/>
        <v>-18740</v>
      </c>
      <c r="G105" s="27">
        <f t="shared" si="8"/>
        <v>6.0067200000048615E-2</v>
      </c>
      <c r="I105" s="26">
        <v>6.0067200000048615E-2</v>
      </c>
      <c r="N105" s="31"/>
      <c r="O105" s="32"/>
      <c r="P105" s="31"/>
      <c r="R105" s="43">
        <f t="shared" si="7"/>
        <v>12606.864000000001</v>
      </c>
    </row>
    <row r="106" spans="1:18" s="26" customFormat="1" ht="12.95" customHeight="1" x14ac:dyDescent="0.2">
      <c r="A106" s="72" t="s">
        <v>661</v>
      </c>
      <c r="B106" s="71" t="s">
        <v>360</v>
      </c>
      <c r="C106" s="72">
        <v>27629.451000000001</v>
      </c>
      <c r="D106" s="72" t="s">
        <v>390</v>
      </c>
      <c r="E106" s="47">
        <f t="shared" si="5"/>
        <v>-18734.930844739094</v>
      </c>
      <c r="F106" s="26">
        <f t="shared" si="6"/>
        <v>-18735</v>
      </c>
      <c r="G106" s="27">
        <f t="shared" si="8"/>
        <v>5.6575800001155585E-2</v>
      </c>
      <c r="I106" s="26">
        <v>5.6575800001155585E-2</v>
      </c>
      <c r="N106" s="31"/>
      <c r="O106" s="32"/>
      <c r="P106" s="31"/>
      <c r="R106" s="43">
        <f t="shared" si="7"/>
        <v>12610.951000000001</v>
      </c>
    </row>
    <row r="107" spans="1:18" s="26" customFormat="1" ht="12.95" customHeight="1" x14ac:dyDescent="0.2">
      <c r="A107" s="72" t="s">
        <v>646</v>
      </c>
      <c r="B107" s="71" t="s">
        <v>360</v>
      </c>
      <c r="C107" s="72">
        <v>27629.452000000001</v>
      </c>
      <c r="D107" s="72" t="s">
        <v>390</v>
      </c>
      <c r="E107" s="47">
        <f t="shared" si="5"/>
        <v>-18734.929622392068</v>
      </c>
      <c r="F107" s="26">
        <f t="shared" si="6"/>
        <v>-18735</v>
      </c>
      <c r="G107" s="27">
        <f t="shared" si="8"/>
        <v>5.7575800001359312E-2</v>
      </c>
      <c r="I107" s="26">
        <v>5.7575800001359312E-2</v>
      </c>
      <c r="N107" s="31"/>
      <c r="O107" s="32"/>
      <c r="P107" s="31"/>
      <c r="R107" s="43">
        <f t="shared" si="7"/>
        <v>12610.952000000001</v>
      </c>
    </row>
    <row r="108" spans="1:18" s="26" customFormat="1" ht="12.95" customHeight="1" x14ac:dyDescent="0.2">
      <c r="A108" s="72" t="s">
        <v>646</v>
      </c>
      <c r="B108" s="71" t="s">
        <v>360</v>
      </c>
      <c r="C108" s="72">
        <v>27652.356</v>
      </c>
      <c r="D108" s="72" t="s">
        <v>390</v>
      </c>
      <c r="E108" s="47">
        <f t="shared" si="5"/>
        <v>-18706.932986095511</v>
      </c>
      <c r="F108" s="26">
        <f t="shared" si="6"/>
        <v>-18707</v>
      </c>
      <c r="G108" s="27">
        <f t="shared" si="8"/>
        <v>5.4823959995701443E-2</v>
      </c>
      <c r="I108" s="26">
        <v>5.4823959995701443E-2</v>
      </c>
      <c r="N108" s="31"/>
      <c r="O108" s="32"/>
      <c r="P108" s="31"/>
      <c r="R108" s="43">
        <f t="shared" si="7"/>
        <v>12633.856</v>
      </c>
    </row>
    <row r="109" spans="1:18" s="26" customFormat="1" ht="12.95" customHeight="1" x14ac:dyDescent="0.2">
      <c r="A109" s="72" t="s">
        <v>646</v>
      </c>
      <c r="B109" s="71" t="s">
        <v>360</v>
      </c>
      <c r="C109" s="72">
        <v>27656.453000000001</v>
      </c>
      <c r="D109" s="72" t="s">
        <v>390</v>
      </c>
      <c r="E109" s="47">
        <f t="shared" si="5"/>
        <v>-18701.925030327653</v>
      </c>
      <c r="F109" s="26">
        <f t="shared" si="6"/>
        <v>-18702</v>
      </c>
      <c r="G109" s="27">
        <f t="shared" si="8"/>
        <v>6.1332559998845682E-2</v>
      </c>
      <c r="I109" s="26">
        <v>6.1332559998845682E-2</v>
      </c>
      <c r="N109" s="31"/>
      <c r="O109" s="32"/>
      <c r="P109" s="31"/>
      <c r="R109" s="43">
        <f t="shared" si="7"/>
        <v>12637.953000000001</v>
      </c>
    </row>
    <row r="110" spans="1:18" s="26" customFormat="1" ht="12.95" customHeight="1" x14ac:dyDescent="0.2">
      <c r="A110" s="72" t="s">
        <v>617</v>
      </c>
      <c r="B110" s="71" t="s">
        <v>360</v>
      </c>
      <c r="C110" s="72">
        <v>27670.357</v>
      </c>
      <c r="D110" s="72" t="s">
        <v>390</v>
      </c>
      <c r="E110" s="47">
        <f t="shared" si="5"/>
        <v>-18684.929517270226</v>
      </c>
      <c r="F110" s="26">
        <f t="shared" si="6"/>
        <v>-18685</v>
      </c>
      <c r="G110" s="27">
        <f t="shared" si="8"/>
        <v>5.7661799997731578E-2</v>
      </c>
      <c r="I110" s="26">
        <v>5.7661799997731578E-2</v>
      </c>
      <c r="N110" s="31"/>
      <c r="O110" s="32"/>
      <c r="P110" s="31"/>
      <c r="R110" s="43">
        <f t="shared" si="7"/>
        <v>12651.857</v>
      </c>
    </row>
    <row r="111" spans="1:18" s="26" customFormat="1" ht="12.95" customHeight="1" x14ac:dyDescent="0.2">
      <c r="A111" s="72" t="s">
        <v>646</v>
      </c>
      <c r="B111" s="71" t="s">
        <v>360</v>
      </c>
      <c r="C111" s="72">
        <v>27697.356</v>
      </c>
      <c r="D111" s="72" t="s">
        <v>390</v>
      </c>
      <c r="E111" s="47">
        <f t="shared" si="5"/>
        <v>-18651.927369899862</v>
      </c>
      <c r="F111" s="26">
        <f t="shared" si="6"/>
        <v>-18652</v>
      </c>
      <c r="G111" s="27">
        <f t="shared" si="8"/>
        <v>5.9418559998448472E-2</v>
      </c>
      <c r="I111" s="26">
        <v>5.9418559998448472E-2</v>
      </c>
      <c r="N111" s="31"/>
      <c r="O111" s="32"/>
      <c r="P111" s="31"/>
      <c r="R111" s="43">
        <f t="shared" si="7"/>
        <v>12678.856</v>
      </c>
    </row>
    <row r="112" spans="1:18" s="26" customFormat="1" ht="12.95" customHeight="1" x14ac:dyDescent="0.2">
      <c r="A112" s="72" t="s">
        <v>617</v>
      </c>
      <c r="B112" s="71" t="s">
        <v>360</v>
      </c>
      <c r="C112" s="72">
        <v>27711.260999999999</v>
      </c>
      <c r="D112" s="72" t="s">
        <v>390</v>
      </c>
      <c r="E112" s="47">
        <f t="shared" si="5"/>
        <v>-18634.930634495409</v>
      </c>
      <c r="F112" s="26">
        <f t="shared" si="6"/>
        <v>-18635</v>
      </c>
      <c r="G112" s="27">
        <f t="shared" si="8"/>
        <v>5.6747799997538095E-2</v>
      </c>
      <c r="I112" s="26">
        <v>5.6747799997538095E-2</v>
      </c>
      <c r="N112" s="31"/>
      <c r="O112" s="32"/>
      <c r="P112" s="31"/>
      <c r="R112" s="43">
        <f t="shared" si="7"/>
        <v>12692.760999999999</v>
      </c>
    </row>
    <row r="113" spans="1:18" s="26" customFormat="1" ht="12.95" customHeight="1" x14ac:dyDescent="0.2">
      <c r="A113" s="72" t="s">
        <v>678</v>
      </c>
      <c r="B113" s="71" t="s">
        <v>360</v>
      </c>
      <c r="C113" s="72">
        <v>27890.419000000002</v>
      </c>
      <c r="D113" s="72" t="s">
        <v>390</v>
      </c>
      <c r="E113" s="47">
        <f t="shared" si="5"/>
        <v>-18415.937385909183</v>
      </c>
      <c r="F113" s="26">
        <f t="shared" si="6"/>
        <v>-18416</v>
      </c>
      <c r="G113" s="27">
        <f t="shared" si="8"/>
        <v>5.1224480001110351E-2</v>
      </c>
      <c r="I113" s="26">
        <v>5.1224480001110351E-2</v>
      </c>
      <c r="N113" s="31"/>
      <c r="O113" s="32"/>
      <c r="P113" s="31"/>
      <c r="R113" s="43">
        <f t="shared" si="7"/>
        <v>12871.919000000002</v>
      </c>
    </row>
    <row r="114" spans="1:18" s="26" customFormat="1" ht="12.95" customHeight="1" x14ac:dyDescent="0.2">
      <c r="A114" s="72" t="s">
        <v>682</v>
      </c>
      <c r="B114" s="71" t="s">
        <v>360</v>
      </c>
      <c r="C114" s="72">
        <v>27903.5</v>
      </c>
      <c r="D114" s="72" t="s">
        <v>390</v>
      </c>
      <c r="E114" s="47">
        <f t="shared" si="5"/>
        <v>-18399.947864454625</v>
      </c>
      <c r="F114" s="26">
        <f t="shared" si="6"/>
        <v>-18400</v>
      </c>
      <c r="G114" s="27">
        <f t="shared" si="8"/>
        <v>4.2651999996451195E-2</v>
      </c>
      <c r="I114" s="26">
        <v>4.2651999996451195E-2</v>
      </c>
      <c r="N114" s="31"/>
      <c r="O114" s="32"/>
      <c r="P114" s="31"/>
      <c r="R114" s="43">
        <f t="shared" si="7"/>
        <v>12885</v>
      </c>
    </row>
    <row r="115" spans="1:18" s="26" customFormat="1" ht="12.95" customHeight="1" x14ac:dyDescent="0.2">
      <c r="A115" s="72" t="s">
        <v>682</v>
      </c>
      <c r="B115" s="71" t="s">
        <v>360</v>
      </c>
      <c r="C115" s="72">
        <v>27926.417000000001</v>
      </c>
      <c r="D115" s="72" t="s">
        <v>390</v>
      </c>
      <c r="E115" s="47">
        <f t="shared" si="5"/>
        <v>-18371.935337646719</v>
      </c>
      <c r="F115" s="26">
        <f t="shared" si="6"/>
        <v>-18372</v>
      </c>
      <c r="G115" s="27">
        <f t="shared" si="8"/>
        <v>5.2900160000717733E-2</v>
      </c>
      <c r="I115" s="26">
        <v>5.2900160000717733E-2</v>
      </c>
      <c r="N115" s="31"/>
      <c r="O115" s="32"/>
      <c r="P115" s="31"/>
      <c r="R115" s="43">
        <f t="shared" si="7"/>
        <v>12907.917000000001</v>
      </c>
    </row>
    <row r="116" spans="1:18" s="26" customFormat="1" ht="12.95" customHeight="1" x14ac:dyDescent="0.2">
      <c r="A116" s="72" t="s">
        <v>688</v>
      </c>
      <c r="B116" s="71" t="s">
        <v>360</v>
      </c>
      <c r="C116" s="72">
        <v>27930.510999999999</v>
      </c>
      <c r="D116" s="72" t="s">
        <v>390</v>
      </c>
      <c r="E116" s="47">
        <f t="shared" si="5"/>
        <v>-18366.931048919945</v>
      </c>
      <c r="F116" s="26">
        <f t="shared" si="6"/>
        <v>-18367</v>
      </c>
      <c r="G116" s="27">
        <f t="shared" si="8"/>
        <v>5.6408759999612812E-2</v>
      </c>
      <c r="I116" s="26">
        <v>5.6408759999612812E-2</v>
      </c>
      <c r="N116" s="31"/>
      <c r="O116" s="32"/>
      <c r="P116" s="31"/>
      <c r="R116" s="43">
        <f t="shared" si="7"/>
        <v>12912.010999999999</v>
      </c>
    </row>
    <row r="117" spans="1:18" s="26" customFormat="1" ht="12.95" customHeight="1" x14ac:dyDescent="0.2">
      <c r="A117" s="72" t="s">
        <v>682</v>
      </c>
      <c r="B117" s="71" t="s">
        <v>360</v>
      </c>
      <c r="C117" s="72">
        <v>27944.42</v>
      </c>
      <c r="D117" s="72" t="s">
        <v>390</v>
      </c>
      <c r="E117" s="47">
        <f t="shared" si="5"/>
        <v>-18349.929424127386</v>
      </c>
      <c r="F117" s="26">
        <f t="shared" si="6"/>
        <v>-18350</v>
      </c>
      <c r="G117" s="27">
        <f t="shared" si="8"/>
        <v>5.7737999995879363E-2</v>
      </c>
      <c r="I117" s="26">
        <v>5.7737999995879363E-2</v>
      </c>
      <c r="N117" s="31"/>
      <c r="O117" s="32"/>
      <c r="P117" s="31"/>
      <c r="R117" s="43">
        <f t="shared" si="7"/>
        <v>12925.919999999998</v>
      </c>
    </row>
    <row r="118" spans="1:18" s="26" customFormat="1" ht="12.95" customHeight="1" x14ac:dyDescent="0.2">
      <c r="A118" s="72" t="s">
        <v>682</v>
      </c>
      <c r="B118" s="71" t="s">
        <v>360</v>
      </c>
      <c r="C118" s="72">
        <v>27948.508999999998</v>
      </c>
      <c r="D118" s="72" t="s">
        <v>390</v>
      </c>
      <c r="E118" s="47">
        <f t="shared" si="5"/>
        <v>-18344.931247135741</v>
      </c>
      <c r="F118" s="26">
        <f t="shared" si="6"/>
        <v>-18345</v>
      </c>
      <c r="G118" s="27">
        <f t="shared" si="8"/>
        <v>5.6246599997393787E-2</v>
      </c>
      <c r="I118" s="26">
        <v>5.6246599997393787E-2</v>
      </c>
      <c r="N118" s="31"/>
      <c r="O118" s="32"/>
      <c r="P118" s="31"/>
      <c r="R118" s="43">
        <f t="shared" si="7"/>
        <v>12930.008999999998</v>
      </c>
    </row>
    <row r="119" spans="1:18" s="26" customFormat="1" ht="12.95" customHeight="1" x14ac:dyDescent="0.2">
      <c r="A119" s="72" t="s">
        <v>682</v>
      </c>
      <c r="B119" s="71" t="s">
        <v>360</v>
      </c>
      <c r="C119" s="72">
        <v>27966.507000000001</v>
      </c>
      <c r="D119" s="72" t="s">
        <v>390</v>
      </c>
      <c r="E119" s="47">
        <f t="shared" si="5"/>
        <v>-18322.931445351529</v>
      </c>
      <c r="F119" s="26">
        <f t="shared" si="6"/>
        <v>-18323</v>
      </c>
      <c r="G119" s="27">
        <f t="shared" si="8"/>
        <v>5.6084439998812741E-2</v>
      </c>
      <c r="I119" s="26">
        <v>5.6084439998812741E-2</v>
      </c>
      <c r="N119" s="31"/>
      <c r="O119" s="32"/>
      <c r="P119" s="31"/>
      <c r="R119" s="43">
        <f t="shared" si="7"/>
        <v>12948.007000000001</v>
      </c>
    </row>
    <row r="120" spans="1:18" s="26" customFormat="1" ht="12.95" customHeight="1" x14ac:dyDescent="0.2">
      <c r="A120" s="72" t="s">
        <v>682</v>
      </c>
      <c r="B120" s="71" t="s">
        <v>360</v>
      </c>
      <c r="C120" s="72">
        <v>27980.413</v>
      </c>
      <c r="D120" s="72" t="s">
        <v>390</v>
      </c>
      <c r="E120" s="47">
        <f t="shared" si="5"/>
        <v>-18305.93348760005</v>
      </c>
      <c r="F120" s="26">
        <f t="shared" si="6"/>
        <v>-18306</v>
      </c>
      <c r="G120" s="27">
        <f t="shared" si="8"/>
        <v>5.441367999810609E-2</v>
      </c>
      <c r="I120" s="26">
        <v>5.441367999810609E-2</v>
      </c>
      <c r="N120" s="31"/>
      <c r="O120" s="32"/>
      <c r="P120" s="31"/>
      <c r="R120" s="43">
        <f t="shared" si="7"/>
        <v>12961.913</v>
      </c>
    </row>
    <row r="121" spans="1:18" s="26" customFormat="1" ht="12.95" customHeight="1" x14ac:dyDescent="0.2">
      <c r="A121" s="72" t="s">
        <v>603</v>
      </c>
      <c r="B121" s="71" t="s">
        <v>360</v>
      </c>
      <c r="C121" s="72">
        <v>27980.447</v>
      </c>
      <c r="D121" s="72" t="s">
        <v>390</v>
      </c>
      <c r="E121" s="47">
        <f t="shared" si="5"/>
        <v>-18305.891927801145</v>
      </c>
      <c r="F121" s="26">
        <f t="shared" si="6"/>
        <v>-18306</v>
      </c>
      <c r="G121" s="27">
        <f t="shared" si="8"/>
        <v>8.8413679997756844E-2</v>
      </c>
      <c r="I121" s="26">
        <v>8.8413679997756844E-2</v>
      </c>
      <c r="N121" s="31"/>
      <c r="O121" s="32"/>
      <c r="P121" s="31"/>
      <c r="R121" s="43">
        <f t="shared" si="7"/>
        <v>12961.947</v>
      </c>
    </row>
    <row r="122" spans="1:18" s="26" customFormat="1" ht="12.95" customHeight="1" x14ac:dyDescent="0.2">
      <c r="A122" s="72" t="s">
        <v>682</v>
      </c>
      <c r="B122" s="71" t="s">
        <v>360</v>
      </c>
      <c r="C122" s="72">
        <v>27984.503000000001</v>
      </c>
      <c r="D122" s="72" t="s">
        <v>390</v>
      </c>
      <c r="E122" s="47">
        <f t="shared" si="5"/>
        <v>-18300.934088261376</v>
      </c>
      <c r="F122" s="26">
        <f t="shared" si="6"/>
        <v>-18301</v>
      </c>
      <c r="G122" s="27">
        <f t="shared" si="8"/>
        <v>5.3922279999824241E-2</v>
      </c>
      <c r="I122" s="26">
        <v>5.3922279999824241E-2</v>
      </c>
      <c r="N122" s="31"/>
      <c r="O122" s="32"/>
      <c r="P122" s="31"/>
      <c r="R122" s="43">
        <f t="shared" si="7"/>
        <v>12966.003000000001</v>
      </c>
    </row>
    <row r="123" spans="1:18" s="26" customFormat="1" ht="12.95" customHeight="1" x14ac:dyDescent="0.2">
      <c r="A123" s="72" t="s">
        <v>682</v>
      </c>
      <c r="B123" s="71" t="s">
        <v>360</v>
      </c>
      <c r="C123" s="72">
        <v>27989.409</v>
      </c>
      <c r="D123" s="72" t="s">
        <v>390</v>
      </c>
      <c r="E123" s="47">
        <f t="shared" si="5"/>
        <v>-18294.937253749027</v>
      </c>
      <c r="F123" s="26">
        <f t="shared" si="6"/>
        <v>-18295</v>
      </c>
      <c r="G123" s="27">
        <f t="shared" si="8"/>
        <v>5.1332600000023376E-2</v>
      </c>
      <c r="I123" s="26">
        <v>5.1332600000023376E-2</v>
      </c>
      <c r="N123" s="31"/>
      <c r="O123" s="32"/>
      <c r="P123" s="31"/>
      <c r="R123" s="43">
        <f t="shared" si="7"/>
        <v>12970.909</v>
      </c>
    </row>
    <row r="124" spans="1:18" s="26" customFormat="1" ht="12.95" customHeight="1" x14ac:dyDescent="0.2">
      <c r="A124" s="72" t="s">
        <v>682</v>
      </c>
      <c r="B124" s="71" t="s">
        <v>360</v>
      </c>
      <c r="C124" s="72">
        <v>27994.342000000001</v>
      </c>
      <c r="D124" s="72" t="s">
        <v>390</v>
      </c>
      <c r="E124" s="47">
        <f t="shared" si="5"/>
        <v>-18288.907415866954</v>
      </c>
      <c r="F124" s="26">
        <f t="shared" si="6"/>
        <v>-18289</v>
      </c>
      <c r="G124" s="27">
        <f t="shared" si="8"/>
        <v>7.5742919998447178E-2</v>
      </c>
      <c r="I124" s="26">
        <v>7.5742919998447178E-2</v>
      </c>
      <c r="N124" s="31"/>
      <c r="O124" s="32"/>
      <c r="P124" s="31"/>
      <c r="R124" s="43">
        <f t="shared" si="7"/>
        <v>12975.842000000001</v>
      </c>
    </row>
    <row r="125" spans="1:18" s="26" customFormat="1" ht="12.95" customHeight="1" x14ac:dyDescent="0.2">
      <c r="A125" s="72" t="s">
        <v>682</v>
      </c>
      <c r="B125" s="71" t="s">
        <v>360</v>
      </c>
      <c r="C125" s="72">
        <v>28016.405999999999</v>
      </c>
      <c r="D125" s="72" t="s">
        <v>390</v>
      </c>
      <c r="E125" s="47">
        <f t="shared" si="5"/>
        <v>-18261.937551072719</v>
      </c>
      <c r="F125" s="26">
        <f t="shared" si="6"/>
        <v>-18262</v>
      </c>
      <c r="G125" s="27">
        <f t="shared" si="8"/>
        <v>5.1089359996694839E-2</v>
      </c>
      <c r="I125" s="26">
        <v>5.1089359996694839E-2</v>
      </c>
      <c r="N125" s="31"/>
      <c r="O125" s="32"/>
      <c r="P125" s="31"/>
      <c r="R125" s="43">
        <f t="shared" si="7"/>
        <v>12997.905999999999</v>
      </c>
    </row>
    <row r="126" spans="1:18" s="26" customFormat="1" ht="12.95" customHeight="1" x14ac:dyDescent="0.2">
      <c r="A126" s="72" t="s">
        <v>682</v>
      </c>
      <c r="B126" s="71" t="s">
        <v>360</v>
      </c>
      <c r="C126" s="72">
        <v>28038.463</v>
      </c>
      <c r="D126" s="72" t="s">
        <v>390</v>
      </c>
      <c r="E126" s="47">
        <f t="shared" si="5"/>
        <v>-18234.976242707664</v>
      </c>
      <c r="F126" s="26">
        <f t="shared" si="6"/>
        <v>-18235</v>
      </c>
      <c r="G126" s="27">
        <f t="shared" si="8"/>
        <v>1.943579999715439E-2</v>
      </c>
      <c r="I126" s="26">
        <v>1.943579999715439E-2</v>
      </c>
      <c r="N126" s="31"/>
      <c r="O126" s="32"/>
      <c r="P126" s="31"/>
      <c r="R126" s="43">
        <f t="shared" si="7"/>
        <v>13019.963</v>
      </c>
    </row>
    <row r="127" spans="1:18" s="26" customFormat="1" ht="12.95" customHeight="1" x14ac:dyDescent="0.2">
      <c r="A127" s="72" t="s">
        <v>682</v>
      </c>
      <c r="B127" s="71" t="s">
        <v>360</v>
      </c>
      <c r="C127" s="72">
        <v>28066.313999999998</v>
      </c>
      <c r="D127" s="72" t="s">
        <v>390</v>
      </c>
      <c r="E127" s="47">
        <f t="shared" si="5"/>
        <v>-18200.932655670666</v>
      </c>
      <c r="F127" s="26">
        <f t="shared" si="6"/>
        <v>-18201</v>
      </c>
      <c r="G127" s="27">
        <f t="shared" si="8"/>
        <v>5.5094279996410478E-2</v>
      </c>
      <c r="I127" s="26">
        <v>5.5094279996410478E-2</v>
      </c>
      <c r="N127" s="31"/>
      <c r="O127" s="32"/>
      <c r="P127" s="31"/>
      <c r="R127" s="43">
        <f t="shared" si="7"/>
        <v>13047.813999999998</v>
      </c>
    </row>
    <row r="128" spans="1:18" s="26" customFormat="1" ht="12.95" customHeight="1" x14ac:dyDescent="0.2">
      <c r="A128" s="72" t="s">
        <v>603</v>
      </c>
      <c r="B128" s="71" t="s">
        <v>360</v>
      </c>
      <c r="C128" s="72">
        <v>28066.333999999999</v>
      </c>
      <c r="D128" s="72" t="s">
        <v>390</v>
      </c>
      <c r="E128" s="47">
        <f t="shared" si="5"/>
        <v>-18200.908208730132</v>
      </c>
      <c r="F128" s="26">
        <f t="shared" si="6"/>
        <v>-18201</v>
      </c>
      <c r="G128" s="27">
        <f t="shared" si="8"/>
        <v>7.5094279996847035E-2</v>
      </c>
      <c r="I128" s="26">
        <v>7.5094279996847035E-2</v>
      </c>
      <c r="N128" s="31"/>
      <c r="O128" s="32"/>
      <c r="P128" s="31"/>
      <c r="R128" s="43">
        <f t="shared" si="7"/>
        <v>13047.833999999999</v>
      </c>
    </row>
    <row r="129" spans="1:18" s="26" customFormat="1" ht="12.95" customHeight="1" x14ac:dyDescent="0.2">
      <c r="A129" s="72" t="s">
        <v>682</v>
      </c>
      <c r="B129" s="71" t="s">
        <v>360</v>
      </c>
      <c r="C129" s="72">
        <v>28075.314999999999</v>
      </c>
      <c r="D129" s="72" t="s">
        <v>390</v>
      </c>
      <c r="E129" s="47">
        <f t="shared" si="5"/>
        <v>-18189.930310084506</v>
      </c>
      <c r="F129" s="26">
        <f t="shared" si="6"/>
        <v>-18190</v>
      </c>
      <c r="G129" s="27">
        <f t="shared" si="8"/>
        <v>5.7013199995708419E-2</v>
      </c>
      <c r="I129" s="26">
        <v>5.7013199995708419E-2</v>
      </c>
      <c r="N129" s="31"/>
      <c r="O129" s="32"/>
      <c r="P129" s="31"/>
      <c r="R129" s="43">
        <f t="shared" si="7"/>
        <v>13056.814999999999</v>
      </c>
    </row>
    <row r="130" spans="1:18" s="26" customFormat="1" ht="12.95" customHeight="1" x14ac:dyDescent="0.2">
      <c r="A130" s="72" t="s">
        <v>688</v>
      </c>
      <c r="B130" s="71" t="s">
        <v>360</v>
      </c>
      <c r="C130" s="72">
        <v>28286.38</v>
      </c>
      <c r="D130" s="72" t="s">
        <v>390</v>
      </c>
      <c r="E130" s="47">
        <f t="shared" si="5"/>
        <v>-17931.935634921516</v>
      </c>
      <c r="F130" s="26">
        <f t="shared" si="6"/>
        <v>-17932</v>
      </c>
      <c r="G130" s="27">
        <f t="shared" si="8"/>
        <v>5.2656960000604158E-2</v>
      </c>
      <c r="I130" s="26">
        <v>5.2656960000604158E-2</v>
      </c>
      <c r="N130" s="31"/>
      <c r="O130" s="32"/>
      <c r="P130" s="31"/>
      <c r="R130" s="43">
        <f t="shared" si="7"/>
        <v>13267.880000000001</v>
      </c>
    </row>
    <row r="131" spans="1:18" s="26" customFormat="1" ht="12.95" customHeight="1" x14ac:dyDescent="0.2">
      <c r="A131" s="72" t="s">
        <v>724</v>
      </c>
      <c r="B131" s="71" t="s">
        <v>360</v>
      </c>
      <c r="C131" s="72">
        <v>28299.472000000002</v>
      </c>
      <c r="D131" s="72" t="s">
        <v>390</v>
      </c>
      <c r="E131" s="47">
        <f t="shared" si="5"/>
        <v>-17915.93266764966</v>
      </c>
      <c r="F131" s="26">
        <f t="shared" si="6"/>
        <v>-17916</v>
      </c>
      <c r="G131" s="27">
        <f t="shared" si="8"/>
        <v>5.5084480001823977E-2</v>
      </c>
      <c r="I131" s="26">
        <v>5.5084480001823977E-2</v>
      </c>
      <c r="N131" s="31"/>
      <c r="O131" s="32"/>
      <c r="P131" s="31"/>
      <c r="R131" s="43">
        <f t="shared" si="7"/>
        <v>13280.972000000002</v>
      </c>
    </row>
    <row r="132" spans="1:18" s="26" customFormat="1" ht="12.95" customHeight="1" x14ac:dyDescent="0.2">
      <c r="A132" s="72" t="s">
        <v>724</v>
      </c>
      <c r="B132" s="71" t="s">
        <v>360</v>
      </c>
      <c r="C132" s="72">
        <v>28313.376</v>
      </c>
      <c r="D132" s="72" t="s">
        <v>390</v>
      </c>
      <c r="E132" s="47">
        <f t="shared" si="5"/>
        <v>-17898.937154592233</v>
      </c>
      <c r="F132" s="26">
        <f t="shared" si="6"/>
        <v>-17899</v>
      </c>
      <c r="G132" s="27">
        <f t="shared" si="8"/>
        <v>5.1413719997071894E-2</v>
      </c>
      <c r="I132" s="26">
        <v>5.1413719997071894E-2</v>
      </c>
      <c r="N132" s="31"/>
      <c r="O132" s="32"/>
      <c r="P132" s="31"/>
      <c r="R132" s="43">
        <f t="shared" si="7"/>
        <v>13294.876</v>
      </c>
    </row>
    <row r="133" spans="1:18" s="26" customFormat="1" ht="12.95" customHeight="1" x14ac:dyDescent="0.2">
      <c r="A133" s="72" t="s">
        <v>724</v>
      </c>
      <c r="B133" s="71" t="s">
        <v>360</v>
      </c>
      <c r="C133" s="72">
        <v>28331.381000000001</v>
      </c>
      <c r="D133" s="72" t="s">
        <v>390</v>
      </c>
      <c r="E133" s="47">
        <f t="shared" si="5"/>
        <v>-17876.928796378841</v>
      </c>
      <c r="F133" s="26">
        <f t="shared" si="6"/>
        <v>-17877</v>
      </c>
      <c r="G133" s="27">
        <f t="shared" si="8"/>
        <v>5.8251559999916935E-2</v>
      </c>
      <c r="I133" s="26">
        <v>5.8251559999916935E-2</v>
      </c>
      <c r="N133" s="31"/>
      <c r="O133" s="32"/>
      <c r="P133" s="31"/>
      <c r="R133" s="43">
        <f t="shared" si="7"/>
        <v>13312.881000000001</v>
      </c>
    </row>
    <row r="134" spans="1:18" s="26" customFormat="1" ht="12.95" customHeight="1" x14ac:dyDescent="0.2">
      <c r="A134" s="72" t="s">
        <v>603</v>
      </c>
      <c r="B134" s="71" t="s">
        <v>360</v>
      </c>
      <c r="C134" s="72">
        <v>28335.468000000001</v>
      </c>
      <c r="D134" s="72" t="s">
        <v>390</v>
      </c>
      <c r="E134" s="47">
        <f t="shared" si="5"/>
        <v>-17871.933064081251</v>
      </c>
      <c r="F134" s="26">
        <f t="shared" si="6"/>
        <v>-17872</v>
      </c>
      <c r="G134" s="27">
        <f t="shared" si="8"/>
        <v>5.4760159997385927E-2</v>
      </c>
      <c r="I134" s="26">
        <v>5.4760159997385927E-2</v>
      </c>
      <c r="N134" s="31"/>
      <c r="O134" s="32"/>
      <c r="P134" s="31"/>
      <c r="R134" s="43">
        <f t="shared" si="7"/>
        <v>13316.968000000001</v>
      </c>
    </row>
    <row r="135" spans="1:18" s="26" customFormat="1" ht="12.95" customHeight="1" x14ac:dyDescent="0.2">
      <c r="A135" s="72" t="s">
        <v>724</v>
      </c>
      <c r="B135" s="71" t="s">
        <v>360</v>
      </c>
      <c r="C135" s="72">
        <v>28366.560000000001</v>
      </c>
      <c r="D135" s="72" t="s">
        <v>390</v>
      </c>
      <c r="E135" s="47">
        <f t="shared" si="5"/>
        <v>-17833.927850331136</v>
      </c>
      <c r="F135" s="26">
        <f t="shared" si="6"/>
        <v>-17834</v>
      </c>
      <c r="G135" s="27">
        <f t="shared" si="8"/>
        <v>5.9025520000432152E-2</v>
      </c>
      <c r="I135" s="26">
        <v>5.9025520000432152E-2</v>
      </c>
      <c r="N135" s="31"/>
      <c r="O135" s="32"/>
      <c r="P135" s="31"/>
      <c r="R135" s="43">
        <f t="shared" si="7"/>
        <v>13348.060000000001</v>
      </c>
    </row>
    <row r="136" spans="1:18" s="26" customFormat="1" ht="12.95" customHeight="1" x14ac:dyDescent="0.2">
      <c r="A136" s="72" t="s">
        <v>724</v>
      </c>
      <c r="B136" s="71" t="s">
        <v>360</v>
      </c>
      <c r="C136" s="72">
        <v>28367.373</v>
      </c>
      <c r="D136" s="72" t="s">
        <v>390</v>
      </c>
      <c r="E136" s="47">
        <f t="shared" si="5"/>
        <v>-17832.934082198539</v>
      </c>
      <c r="F136" s="26">
        <f t="shared" si="6"/>
        <v>-17833</v>
      </c>
      <c r="G136" s="27">
        <f t="shared" si="8"/>
        <v>5.3927239998301957E-2</v>
      </c>
      <c r="I136" s="26">
        <v>5.3927239998301957E-2</v>
      </c>
      <c r="N136" s="31"/>
      <c r="O136" s="32"/>
      <c r="P136" s="31"/>
      <c r="R136" s="43">
        <f t="shared" si="7"/>
        <v>13348.873</v>
      </c>
    </row>
    <row r="137" spans="1:18" s="26" customFormat="1" ht="12.95" customHeight="1" x14ac:dyDescent="0.2">
      <c r="A137" s="72" t="s">
        <v>724</v>
      </c>
      <c r="B137" s="71" t="s">
        <v>360</v>
      </c>
      <c r="C137" s="72">
        <v>28390.285</v>
      </c>
      <c r="D137" s="72" t="s">
        <v>390</v>
      </c>
      <c r="E137" s="47">
        <f t="shared" si="5"/>
        <v>-17804.927667125765</v>
      </c>
      <c r="F137" s="26">
        <f t="shared" si="6"/>
        <v>-17805</v>
      </c>
      <c r="G137" s="27">
        <f t="shared" si="8"/>
        <v>5.9175399997911882E-2</v>
      </c>
      <c r="I137" s="26">
        <v>5.9175399997911882E-2</v>
      </c>
      <c r="N137" s="31"/>
      <c r="O137" s="32"/>
      <c r="P137" s="31"/>
      <c r="R137" s="43">
        <f t="shared" si="7"/>
        <v>13371.785</v>
      </c>
    </row>
    <row r="138" spans="1:18" s="26" customFormat="1" ht="12.95" customHeight="1" x14ac:dyDescent="0.2">
      <c r="A138" s="72" t="s">
        <v>724</v>
      </c>
      <c r="B138" s="71" t="s">
        <v>360</v>
      </c>
      <c r="C138" s="72">
        <v>28398.46</v>
      </c>
      <c r="D138" s="72" t="s">
        <v>390</v>
      </c>
      <c r="E138" s="47">
        <f t="shared" si="5"/>
        <v>-17794.934980183556</v>
      </c>
      <c r="F138" s="26">
        <f t="shared" si="6"/>
        <v>-17795</v>
      </c>
      <c r="G138" s="27">
        <f t="shared" si="8"/>
        <v>5.319259999669157E-2</v>
      </c>
      <c r="I138" s="26">
        <v>5.319259999669157E-2</v>
      </c>
      <c r="N138" s="31"/>
      <c r="O138" s="32"/>
      <c r="P138" s="31"/>
      <c r="R138" s="43">
        <f t="shared" si="7"/>
        <v>13379.96</v>
      </c>
    </row>
    <row r="139" spans="1:18" s="26" customFormat="1" ht="12.95" customHeight="1" x14ac:dyDescent="0.2">
      <c r="A139" s="72" t="s">
        <v>724</v>
      </c>
      <c r="B139" s="71" t="s">
        <v>360</v>
      </c>
      <c r="C139" s="72">
        <v>28399.279999999999</v>
      </c>
      <c r="D139" s="72" t="s">
        <v>390</v>
      </c>
      <c r="E139" s="47">
        <f t="shared" si="5"/>
        <v>-17793.932655621771</v>
      </c>
      <c r="F139" s="26">
        <f t="shared" si="6"/>
        <v>-17794</v>
      </c>
      <c r="G139" s="27">
        <f t="shared" si="8"/>
        <v>5.5094319999625441E-2</v>
      </c>
      <c r="I139" s="26">
        <v>5.5094319999625441E-2</v>
      </c>
      <c r="N139" s="31"/>
      <c r="O139" s="32"/>
      <c r="P139" s="31"/>
      <c r="R139" s="43">
        <f t="shared" si="7"/>
        <v>13380.779999999999</v>
      </c>
    </row>
    <row r="140" spans="1:18" s="26" customFormat="1" ht="12.95" customHeight="1" x14ac:dyDescent="0.2">
      <c r="A140" s="72" t="s">
        <v>724</v>
      </c>
      <c r="B140" s="71" t="s">
        <v>360</v>
      </c>
      <c r="C140" s="72">
        <v>28430.366000000002</v>
      </c>
      <c r="D140" s="72" t="s">
        <v>390</v>
      </c>
      <c r="E140" s="47">
        <f t="shared" si="5"/>
        <v>-17755.934775953814</v>
      </c>
      <c r="F140" s="26">
        <f t="shared" si="6"/>
        <v>-17756</v>
      </c>
      <c r="G140" s="27">
        <f t="shared" si="8"/>
        <v>5.3359680001449306E-2</v>
      </c>
      <c r="I140" s="26">
        <v>5.3359680001449306E-2</v>
      </c>
      <c r="N140" s="31"/>
      <c r="O140" s="32"/>
      <c r="P140" s="31"/>
      <c r="R140" s="43">
        <f t="shared" si="7"/>
        <v>13411.866000000002</v>
      </c>
    </row>
    <row r="141" spans="1:18" s="26" customFormat="1" ht="12.95" customHeight="1" x14ac:dyDescent="0.2">
      <c r="A141" s="72" t="s">
        <v>724</v>
      </c>
      <c r="B141" s="71" t="s">
        <v>360</v>
      </c>
      <c r="C141" s="72">
        <v>28457.365000000002</v>
      </c>
      <c r="D141" s="72" t="s">
        <v>390</v>
      </c>
      <c r="E141" s="47">
        <f t="shared" si="5"/>
        <v>-17722.93262858345</v>
      </c>
      <c r="F141" s="26">
        <f t="shared" si="6"/>
        <v>-17723</v>
      </c>
      <c r="G141" s="27">
        <f t="shared" si="8"/>
        <v>5.5116439998528222E-2</v>
      </c>
      <c r="I141" s="26">
        <v>5.5116439998528222E-2</v>
      </c>
      <c r="N141" s="31"/>
      <c r="O141" s="32"/>
      <c r="P141" s="31"/>
      <c r="R141" s="43">
        <f t="shared" si="7"/>
        <v>13438.865000000002</v>
      </c>
    </row>
    <row r="142" spans="1:18" s="26" customFormat="1" ht="12.95" customHeight="1" x14ac:dyDescent="0.2">
      <c r="A142" s="72" t="s">
        <v>724</v>
      </c>
      <c r="B142" s="71" t="s">
        <v>360</v>
      </c>
      <c r="C142" s="72">
        <v>28458.195</v>
      </c>
      <c r="D142" s="72" t="s">
        <v>390</v>
      </c>
      <c r="E142" s="47">
        <f t="shared" si="5"/>
        <v>-17721.918080551401</v>
      </c>
      <c r="F142" s="26">
        <f t="shared" si="6"/>
        <v>-17722</v>
      </c>
      <c r="G142" s="27">
        <f t="shared" si="8"/>
        <v>6.7018159999861382E-2</v>
      </c>
      <c r="I142" s="26">
        <v>6.7018159999861382E-2</v>
      </c>
      <c r="N142" s="31"/>
      <c r="O142" s="32"/>
      <c r="P142" s="31"/>
      <c r="R142" s="43">
        <f t="shared" si="7"/>
        <v>13439.695</v>
      </c>
    </row>
    <row r="143" spans="1:18" s="26" customFormat="1" ht="12.95" customHeight="1" x14ac:dyDescent="0.2">
      <c r="A143" s="72" t="s">
        <v>724</v>
      </c>
      <c r="B143" s="71" t="s">
        <v>360</v>
      </c>
      <c r="C143" s="72">
        <v>28466.362000000001</v>
      </c>
      <c r="D143" s="72" t="s">
        <v>390</v>
      </c>
      <c r="E143" s="47">
        <f t="shared" si="5"/>
        <v>-17711.935172385402</v>
      </c>
      <c r="F143" s="26">
        <f t="shared" si="6"/>
        <v>-17712</v>
      </c>
      <c r="G143" s="27">
        <f t="shared" si="8"/>
        <v>5.3035359997011255E-2</v>
      </c>
      <c r="I143" s="26">
        <v>5.3035359997011255E-2</v>
      </c>
      <c r="N143" s="31"/>
      <c r="O143" s="32"/>
      <c r="P143" s="31"/>
      <c r="R143" s="43">
        <f t="shared" si="7"/>
        <v>13447.862000000001</v>
      </c>
    </row>
    <row r="144" spans="1:18" s="26" customFormat="1" ht="12.95" customHeight="1" x14ac:dyDescent="0.2">
      <c r="A144" s="72" t="s">
        <v>603</v>
      </c>
      <c r="B144" s="71" t="s">
        <v>360</v>
      </c>
      <c r="C144" s="72">
        <v>28636.527999999998</v>
      </c>
      <c r="D144" s="72" t="s">
        <v>390</v>
      </c>
      <c r="E144" s="47">
        <f t="shared" si="5"/>
        <v>-17503.933268262099</v>
      </c>
      <c r="F144" s="26">
        <f t="shared" si="6"/>
        <v>-17504</v>
      </c>
      <c r="G144" s="27">
        <f t="shared" si="8"/>
        <v>5.4593119995843153E-2</v>
      </c>
      <c r="I144" s="26">
        <v>5.4593119995843153E-2</v>
      </c>
      <c r="N144" s="31"/>
      <c r="O144" s="32"/>
      <c r="P144" s="31"/>
      <c r="R144" s="43">
        <f t="shared" si="7"/>
        <v>13618.027999999998</v>
      </c>
    </row>
    <row r="145" spans="1:18" s="26" customFormat="1" ht="12.95" customHeight="1" x14ac:dyDescent="0.2">
      <c r="A145" s="72" t="s">
        <v>724</v>
      </c>
      <c r="B145" s="71" t="s">
        <v>360</v>
      </c>
      <c r="C145" s="72">
        <v>28664.33</v>
      </c>
      <c r="D145" s="72" t="s">
        <v>390</v>
      </c>
      <c r="E145" s="47">
        <f t="shared" si="5"/>
        <v>-17469.949576229399</v>
      </c>
      <c r="F145" s="26">
        <f t="shared" si="6"/>
        <v>-17470</v>
      </c>
      <c r="G145" s="27">
        <f t="shared" si="8"/>
        <v>4.1251599999668542E-2</v>
      </c>
      <c r="I145" s="26">
        <v>4.1251599999668542E-2</v>
      </c>
      <c r="N145" s="31"/>
      <c r="O145" s="32"/>
      <c r="P145" s="31"/>
      <c r="R145" s="43">
        <f t="shared" si="7"/>
        <v>13645.830000000002</v>
      </c>
    </row>
    <row r="146" spans="1:18" s="26" customFormat="1" ht="12.95" customHeight="1" x14ac:dyDescent="0.2">
      <c r="A146" s="72" t="s">
        <v>724</v>
      </c>
      <c r="B146" s="71" t="s">
        <v>360</v>
      </c>
      <c r="C146" s="72">
        <v>28695.431</v>
      </c>
      <c r="D146" s="72" t="s">
        <v>390</v>
      </c>
      <c r="E146" s="47">
        <f t="shared" si="5"/>
        <v>-17431.933361356048</v>
      </c>
      <c r="F146" s="26">
        <f t="shared" si="6"/>
        <v>-17432</v>
      </c>
      <c r="G146" s="27">
        <f t="shared" si="8"/>
        <v>5.4516959997272352E-2</v>
      </c>
      <c r="I146" s="26">
        <v>5.4516959997272352E-2</v>
      </c>
      <c r="N146" s="31"/>
      <c r="O146" s="32"/>
      <c r="P146" s="31"/>
      <c r="R146" s="43">
        <f t="shared" si="7"/>
        <v>13676.931</v>
      </c>
    </row>
    <row r="147" spans="1:18" s="26" customFormat="1" ht="12.95" customHeight="1" x14ac:dyDescent="0.2">
      <c r="A147" s="72" t="s">
        <v>688</v>
      </c>
      <c r="B147" s="71" t="s">
        <v>360</v>
      </c>
      <c r="C147" s="72">
        <v>28713.427</v>
      </c>
      <c r="D147" s="72" t="s">
        <v>390</v>
      </c>
      <c r="E147" s="47">
        <f t="shared" si="5"/>
        <v>-17409.936004265895</v>
      </c>
      <c r="F147" s="26">
        <f t="shared" si="6"/>
        <v>-17410</v>
      </c>
      <c r="G147" s="27">
        <f t="shared" si="8"/>
        <v>5.2354799998283852E-2</v>
      </c>
      <c r="I147" s="26">
        <v>5.2354799998283852E-2</v>
      </c>
      <c r="N147" s="31"/>
      <c r="O147" s="32"/>
      <c r="P147" s="31"/>
      <c r="R147" s="43">
        <f t="shared" si="7"/>
        <v>13694.927</v>
      </c>
    </row>
    <row r="148" spans="1:18" s="26" customFormat="1" ht="12.95" customHeight="1" x14ac:dyDescent="0.2">
      <c r="A148" s="72" t="s">
        <v>724</v>
      </c>
      <c r="B148" s="71" t="s">
        <v>360</v>
      </c>
      <c r="C148" s="72">
        <v>28717.516</v>
      </c>
      <c r="D148" s="72" t="s">
        <v>390</v>
      </c>
      <c r="E148" s="47">
        <f t="shared" si="5"/>
        <v>-17404.937827274251</v>
      </c>
      <c r="F148" s="26">
        <f t="shared" si="6"/>
        <v>-17405</v>
      </c>
      <c r="G148" s="27">
        <f t="shared" si="8"/>
        <v>5.0863399996160297E-2</v>
      </c>
      <c r="I148" s="26">
        <v>5.0863399996160297E-2</v>
      </c>
      <c r="N148" s="31"/>
      <c r="O148" s="32"/>
      <c r="P148" s="31"/>
      <c r="R148" s="43">
        <f t="shared" si="7"/>
        <v>13699.016</v>
      </c>
    </row>
    <row r="149" spans="1:18" s="26" customFormat="1" ht="12.95" customHeight="1" x14ac:dyDescent="0.2">
      <c r="A149" s="72" t="s">
        <v>724</v>
      </c>
      <c r="B149" s="71" t="s">
        <v>360</v>
      </c>
      <c r="C149" s="72">
        <v>28718.339</v>
      </c>
      <c r="D149" s="72" t="s">
        <v>390</v>
      </c>
      <c r="E149" s="47">
        <f t="shared" ref="E149:E212" si="9">(C149-C$7)/C$8</f>
        <v>-17403.931835671385</v>
      </c>
      <c r="F149" s="26">
        <f t="shared" ref="F149:F212" si="10">ROUND(2*E149,0)/2</f>
        <v>-17404</v>
      </c>
      <c r="G149" s="27">
        <f t="shared" si="8"/>
        <v>5.5765119999705348E-2</v>
      </c>
      <c r="I149" s="26">
        <v>5.5765119999705348E-2</v>
      </c>
      <c r="N149" s="31"/>
      <c r="O149" s="32"/>
      <c r="P149" s="31"/>
      <c r="R149" s="43">
        <f t="shared" ref="R149:R212" si="11">+C149-15018.5</f>
        <v>13699.839</v>
      </c>
    </row>
    <row r="150" spans="1:18" s="26" customFormat="1" ht="12.95" customHeight="1" x14ac:dyDescent="0.2">
      <c r="A150" s="72" t="s">
        <v>724</v>
      </c>
      <c r="B150" s="71" t="s">
        <v>360</v>
      </c>
      <c r="C150" s="72">
        <v>28754.330999999998</v>
      </c>
      <c r="D150" s="72" t="s">
        <v>390</v>
      </c>
      <c r="E150" s="47">
        <f t="shared" si="9"/>
        <v>-17359.937121491079</v>
      </c>
      <c r="F150" s="26">
        <f t="shared" si="10"/>
        <v>-17360</v>
      </c>
      <c r="G150" s="27">
        <f t="shared" si="8"/>
        <v>5.1440799994452391E-2</v>
      </c>
      <c r="I150" s="26">
        <v>5.1440799994452391E-2</v>
      </c>
      <c r="N150" s="31"/>
      <c r="O150" s="32"/>
      <c r="P150" s="31"/>
      <c r="R150" s="43">
        <f t="shared" si="11"/>
        <v>13735.830999999998</v>
      </c>
    </row>
    <row r="151" spans="1:18" s="26" customFormat="1" ht="12.95" customHeight="1" x14ac:dyDescent="0.2">
      <c r="A151" s="72" t="s">
        <v>724</v>
      </c>
      <c r="B151" s="71" t="s">
        <v>360</v>
      </c>
      <c r="C151" s="72">
        <v>28790.326000000001</v>
      </c>
      <c r="D151" s="72" t="s">
        <v>390</v>
      </c>
      <c r="E151" s="47">
        <f t="shared" si="9"/>
        <v>-17315.938740269692</v>
      </c>
      <c r="F151" s="26">
        <f t="shared" si="10"/>
        <v>-17316</v>
      </c>
      <c r="G151" s="27">
        <f t="shared" si="8"/>
        <v>5.011648000072455E-2</v>
      </c>
      <c r="I151" s="26">
        <v>5.011648000072455E-2</v>
      </c>
      <c r="N151" s="31"/>
      <c r="O151" s="32"/>
      <c r="P151" s="31"/>
      <c r="R151" s="43">
        <f t="shared" si="11"/>
        <v>13771.826000000001</v>
      </c>
    </row>
    <row r="152" spans="1:18" s="26" customFormat="1" ht="12.95" customHeight="1" x14ac:dyDescent="0.2">
      <c r="A152" s="72" t="s">
        <v>724</v>
      </c>
      <c r="B152" s="71" t="s">
        <v>360</v>
      </c>
      <c r="C152" s="72">
        <v>28803.42</v>
      </c>
      <c r="D152" s="72" t="s">
        <v>390</v>
      </c>
      <c r="E152" s="47">
        <f t="shared" si="9"/>
        <v>-17299.933328303785</v>
      </c>
      <c r="F152" s="26">
        <f t="shared" si="10"/>
        <v>-17300</v>
      </c>
      <c r="G152" s="27">
        <f t="shared" si="8"/>
        <v>5.4543999998713844E-2</v>
      </c>
      <c r="I152" s="26">
        <v>5.4543999998713844E-2</v>
      </c>
      <c r="N152" s="31"/>
      <c r="O152" s="32"/>
      <c r="P152" s="31"/>
      <c r="R152" s="43">
        <f t="shared" si="11"/>
        <v>13784.919999999998</v>
      </c>
    </row>
    <row r="153" spans="1:18" s="26" customFormat="1" ht="12.95" customHeight="1" x14ac:dyDescent="0.2">
      <c r="A153" s="72" t="s">
        <v>724</v>
      </c>
      <c r="B153" s="71" t="s">
        <v>360</v>
      </c>
      <c r="C153" s="72">
        <v>28808.323</v>
      </c>
      <c r="D153" s="72" t="s">
        <v>390</v>
      </c>
      <c r="E153" s="47">
        <f t="shared" si="9"/>
        <v>-17293.940160832513</v>
      </c>
      <c r="F153" s="26">
        <f t="shared" si="10"/>
        <v>-17294</v>
      </c>
      <c r="G153" s="27">
        <f t="shared" si="8"/>
        <v>4.8954319998301798E-2</v>
      </c>
      <c r="I153" s="26">
        <v>4.8954319998301798E-2</v>
      </c>
      <c r="N153" s="31"/>
      <c r="O153" s="32"/>
      <c r="P153" s="31"/>
      <c r="R153" s="43">
        <f t="shared" si="11"/>
        <v>13789.823</v>
      </c>
    </row>
    <row r="154" spans="1:18" s="26" customFormat="1" ht="12.95" customHeight="1" x14ac:dyDescent="0.2">
      <c r="A154" s="72" t="s">
        <v>724</v>
      </c>
      <c r="B154" s="71" t="s">
        <v>360</v>
      </c>
      <c r="C154" s="72">
        <v>28835.32</v>
      </c>
      <c r="D154" s="72" t="s">
        <v>390</v>
      </c>
      <c r="E154" s="47">
        <f t="shared" si="9"/>
        <v>-17260.940458156205</v>
      </c>
      <c r="F154" s="26">
        <f t="shared" si="10"/>
        <v>-17261</v>
      </c>
      <c r="G154" s="27">
        <f t="shared" si="8"/>
        <v>4.871107999861124E-2</v>
      </c>
      <c r="I154" s="26">
        <v>4.871107999861124E-2</v>
      </c>
      <c r="N154" s="31"/>
      <c r="O154" s="32"/>
      <c r="P154" s="31"/>
      <c r="R154" s="43">
        <f t="shared" si="11"/>
        <v>13816.82</v>
      </c>
    </row>
    <row r="155" spans="1:18" s="26" customFormat="1" ht="12.95" customHeight="1" x14ac:dyDescent="0.2">
      <c r="A155" s="72" t="s">
        <v>724</v>
      </c>
      <c r="B155" s="71" t="s">
        <v>360</v>
      </c>
      <c r="C155" s="72">
        <v>28844.32</v>
      </c>
      <c r="D155" s="72" t="s">
        <v>390</v>
      </c>
      <c r="E155" s="47">
        <f t="shared" si="9"/>
        <v>-17249.939334917075</v>
      </c>
      <c r="F155" s="26">
        <f t="shared" si="10"/>
        <v>-17250</v>
      </c>
      <c r="G155" s="27">
        <f t="shared" si="8"/>
        <v>4.9629999997705454E-2</v>
      </c>
      <c r="I155" s="26">
        <v>4.9629999997705454E-2</v>
      </c>
      <c r="N155" s="31"/>
      <c r="O155" s="32"/>
      <c r="P155" s="31"/>
      <c r="R155" s="43">
        <f t="shared" si="11"/>
        <v>13825.82</v>
      </c>
    </row>
    <row r="156" spans="1:18" s="26" customFormat="1" ht="12.95" customHeight="1" x14ac:dyDescent="0.2">
      <c r="A156" s="72" t="s">
        <v>724</v>
      </c>
      <c r="B156" s="71" t="s">
        <v>360</v>
      </c>
      <c r="C156" s="72">
        <v>28858.23</v>
      </c>
      <c r="D156" s="72" t="s">
        <v>390</v>
      </c>
      <c r="E156" s="47">
        <f t="shared" si="9"/>
        <v>-17232.936487777486</v>
      </c>
      <c r="F156" s="26">
        <f t="shared" si="10"/>
        <v>-17233</v>
      </c>
      <c r="G156" s="27">
        <f t="shared" si="8"/>
        <v>5.1959239997813711E-2</v>
      </c>
      <c r="I156" s="26">
        <v>5.1959239997813711E-2</v>
      </c>
      <c r="N156" s="31"/>
      <c r="O156" s="32"/>
      <c r="P156" s="31"/>
      <c r="R156" s="43">
        <f t="shared" si="11"/>
        <v>13839.73</v>
      </c>
    </row>
    <row r="157" spans="1:18" s="26" customFormat="1" ht="12.95" customHeight="1" x14ac:dyDescent="0.2">
      <c r="A157" s="72" t="s">
        <v>724</v>
      </c>
      <c r="B157" s="71" t="s">
        <v>360</v>
      </c>
      <c r="C157" s="72">
        <v>28867.224999999999</v>
      </c>
      <c r="D157" s="72" t="s">
        <v>390</v>
      </c>
      <c r="E157" s="47">
        <f t="shared" si="9"/>
        <v>-17221.941476273489</v>
      </c>
      <c r="F157" s="26">
        <f t="shared" si="10"/>
        <v>-17222</v>
      </c>
      <c r="G157" s="27">
        <f t="shared" si="8"/>
        <v>4.7878159995889291E-2</v>
      </c>
      <c r="I157" s="26">
        <v>4.7878159995889291E-2</v>
      </c>
      <c r="N157" s="31"/>
      <c r="O157" s="32"/>
      <c r="P157" s="31"/>
      <c r="R157" s="43">
        <f t="shared" si="11"/>
        <v>13848.724999999999</v>
      </c>
    </row>
    <row r="158" spans="1:18" s="26" customFormat="1" ht="12.95" customHeight="1" x14ac:dyDescent="0.2">
      <c r="A158" s="72" t="s">
        <v>603</v>
      </c>
      <c r="B158" s="71" t="s">
        <v>360</v>
      </c>
      <c r="C158" s="72">
        <v>28991.554</v>
      </c>
      <c r="D158" s="72" t="s">
        <v>390</v>
      </c>
      <c r="E158" s="47">
        <f t="shared" si="9"/>
        <v>-17069.968292807072</v>
      </c>
      <c r="F158" s="26">
        <f t="shared" si="10"/>
        <v>-17070</v>
      </c>
      <c r="G158" s="27">
        <f t="shared" si="8"/>
        <v>2.5939600000128848E-2</v>
      </c>
      <c r="I158" s="26">
        <v>2.5939600000128848E-2</v>
      </c>
      <c r="N158" s="31"/>
      <c r="O158" s="32"/>
      <c r="P158" s="31"/>
      <c r="R158" s="43">
        <f t="shared" si="11"/>
        <v>13973.054</v>
      </c>
    </row>
    <row r="159" spans="1:18" s="26" customFormat="1" ht="12.95" customHeight="1" x14ac:dyDescent="0.2">
      <c r="A159" s="72" t="s">
        <v>688</v>
      </c>
      <c r="B159" s="71" t="s">
        <v>360</v>
      </c>
      <c r="C159" s="72">
        <v>29077.476999999999</v>
      </c>
      <c r="D159" s="72" t="s">
        <v>390</v>
      </c>
      <c r="E159" s="47">
        <f t="shared" si="9"/>
        <v>-16964.940569243103</v>
      </c>
      <c r="F159" s="26">
        <f t="shared" si="10"/>
        <v>-16965</v>
      </c>
      <c r="G159" s="27">
        <f t="shared" si="8"/>
        <v>4.8620199995639268E-2</v>
      </c>
      <c r="I159" s="26">
        <v>4.8620199995639268E-2</v>
      </c>
      <c r="N159" s="31"/>
      <c r="O159" s="32"/>
      <c r="P159" s="31"/>
      <c r="R159" s="43">
        <f t="shared" si="11"/>
        <v>14058.976999999999</v>
      </c>
    </row>
    <row r="160" spans="1:18" s="26" customFormat="1" ht="12.95" customHeight="1" x14ac:dyDescent="0.2">
      <c r="A160" s="72" t="s">
        <v>688</v>
      </c>
      <c r="B160" s="71" t="s">
        <v>360</v>
      </c>
      <c r="C160" s="72">
        <v>29086.474999999999</v>
      </c>
      <c r="D160" s="72" t="s">
        <v>390</v>
      </c>
      <c r="E160" s="47">
        <f t="shared" si="9"/>
        <v>-16953.941890698025</v>
      </c>
      <c r="F160" s="26">
        <f t="shared" si="10"/>
        <v>-16954</v>
      </c>
      <c r="G160" s="27">
        <f t="shared" si="8"/>
        <v>4.7539119997964008E-2</v>
      </c>
      <c r="I160" s="26">
        <v>4.7539119997964008E-2</v>
      </c>
      <c r="N160" s="31"/>
      <c r="O160" s="32"/>
      <c r="P160" s="31"/>
      <c r="R160" s="43">
        <f t="shared" si="11"/>
        <v>14067.974999999999</v>
      </c>
    </row>
    <row r="161" spans="1:18" s="26" customFormat="1" ht="12.95" customHeight="1" x14ac:dyDescent="0.2">
      <c r="A161" s="72" t="s">
        <v>603</v>
      </c>
      <c r="B161" s="71" t="s">
        <v>360</v>
      </c>
      <c r="C161" s="72">
        <v>29104.460999999999</v>
      </c>
      <c r="D161" s="72" t="s">
        <v>390</v>
      </c>
      <c r="E161" s="47">
        <f t="shared" si="9"/>
        <v>-16931.956757078136</v>
      </c>
      <c r="F161" s="26">
        <f t="shared" si="10"/>
        <v>-16932</v>
      </c>
      <c r="G161" s="27">
        <f t="shared" si="8"/>
        <v>3.5376960000576219E-2</v>
      </c>
      <c r="I161" s="26">
        <v>3.5376960000576219E-2</v>
      </c>
      <c r="N161" s="31"/>
      <c r="O161" s="32"/>
      <c r="P161" s="31"/>
      <c r="R161" s="43">
        <f t="shared" si="11"/>
        <v>14085.960999999999</v>
      </c>
    </row>
    <row r="162" spans="1:18" s="26" customFormat="1" ht="12.95" customHeight="1" x14ac:dyDescent="0.2">
      <c r="A162" s="72" t="s">
        <v>603</v>
      </c>
      <c r="B162" s="71" t="s">
        <v>360</v>
      </c>
      <c r="C162" s="72">
        <v>29369.553</v>
      </c>
      <c r="D162" s="72" t="s">
        <v>390</v>
      </c>
      <c r="E162" s="47">
        <f t="shared" si="9"/>
        <v>-16607.922339110653</v>
      </c>
      <c r="F162" s="26">
        <f t="shared" si="10"/>
        <v>-16608</v>
      </c>
      <c r="G162" s="27">
        <f t="shared" si="8"/>
        <v>6.353423999826191E-2</v>
      </c>
      <c r="I162" s="26">
        <v>6.353423999826191E-2</v>
      </c>
      <c r="N162" s="31"/>
      <c r="O162" s="32"/>
      <c r="P162" s="31"/>
      <c r="R162" s="43">
        <f t="shared" si="11"/>
        <v>14351.053</v>
      </c>
    </row>
    <row r="163" spans="1:18" s="26" customFormat="1" ht="12.95" customHeight="1" x14ac:dyDescent="0.2">
      <c r="A163" s="72" t="s">
        <v>688</v>
      </c>
      <c r="B163" s="71" t="s">
        <v>360</v>
      </c>
      <c r="C163" s="72">
        <v>29379.352999999999</v>
      </c>
      <c r="D163" s="72" t="s">
        <v>390</v>
      </c>
      <c r="E163" s="47">
        <f t="shared" si="9"/>
        <v>-16595.943338250268</v>
      </c>
      <c r="F163" s="26">
        <f t="shared" si="10"/>
        <v>-16596</v>
      </c>
      <c r="G163" s="27">
        <f t="shared" ref="G163:G226" si="12">C163-(C$7+F163*C$8)</f>
        <v>4.6354879999853438E-2</v>
      </c>
      <c r="I163" s="26">
        <v>4.6354879999853438E-2</v>
      </c>
      <c r="N163" s="31"/>
      <c r="O163" s="32"/>
      <c r="P163" s="31"/>
      <c r="R163" s="43">
        <f t="shared" si="11"/>
        <v>14360.852999999999</v>
      </c>
    </row>
    <row r="164" spans="1:18" s="26" customFormat="1" ht="12.95" customHeight="1" x14ac:dyDescent="0.2">
      <c r="A164" s="72" t="s">
        <v>798</v>
      </c>
      <c r="B164" s="71" t="s">
        <v>360</v>
      </c>
      <c r="C164" s="72">
        <v>29974.937999999998</v>
      </c>
      <c r="D164" s="72" t="s">
        <v>390</v>
      </c>
      <c r="E164" s="47">
        <f t="shared" si="9"/>
        <v>-15867.931784430599</v>
      </c>
      <c r="F164" s="26">
        <f t="shared" si="10"/>
        <v>-15868</v>
      </c>
      <c r="G164" s="27">
        <f t="shared" si="12"/>
        <v>5.5807039996579988E-2</v>
      </c>
      <c r="I164" s="26">
        <v>5.5807039996579988E-2</v>
      </c>
      <c r="N164" s="31"/>
      <c r="O164" s="32"/>
      <c r="P164" s="31"/>
      <c r="R164" s="43">
        <f t="shared" si="11"/>
        <v>14956.437999999998</v>
      </c>
    </row>
    <row r="165" spans="1:18" s="26" customFormat="1" ht="12.95" customHeight="1" x14ac:dyDescent="0.2">
      <c r="A165" s="72" t="s">
        <v>497</v>
      </c>
      <c r="B165" s="71" t="s">
        <v>360</v>
      </c>
      <c r="C165" s="72">
        <v>30962.364000000001</v>
      </c>
      <c r="D165" s="72" t="s">
        <v>390</v>
      </c>
      <c r="E165" s="47">
        <f t="shared" si="9"/>
        <v>-14660.954549372724</v>
      </c>
      <c r="F165" s="26">
        <f t="shared" si="10"/>
        <v>-14661</v>
      </c>
      <c r="G165" s="27">
        <f t="shared" si="12"/>
        <v>3.7183079999522306E-2</v>
      </c>
      <c r="I165" s="26">
        <v>3.7183079999522306E-2</v>
      </c>
      <c r="N165" s="31"/>
      <c r="O165" s="32"/>
      <c r="P165" s="31"/>
      <c r="R165" s="43">
        <f t="shared" si="11"/>
        <v>15943.864000000001</v>
      </c>
    </row>
    <row r="166" spans="1:18" s="26" customFormat="1" ht="12.95" customHeight="1" x14ac:dyDescent="0.2">
      <c r="A166" s="72" t="s">
        <v>497</v>
      </c>
      <c r="B166" s="71" t="s">
        <v>360</v>
      </c>
      <c r="C166" s="72">
        <v>30967.274000000001</v>
      </c>
      <c r="D166" s="72" t="s">
        <v>390</v>
      </c>
      <c r="E166" s="47">
        <f t="shared" si="9"/>
        <v>-14654.952825472265</v>
      </c>
      <c r="F166" s="26">
        <f t="shared" si="10"/>
        <v>-14655</v>
      </c>
      <c r="G166" s="27">
        <f t="shared" si="12"/>
        <v>3.8593400000536349E-2</v>
      </c>
      <c r="I166" s="26">
        <v>3.8593400000536349E-2</v>
      </c>
      <c r="N166" s="31"/>
      <c r="O166" s="32"/>
      <c r="P166" s="31"/>
      <c r="R166" s="43">
        <f t="shared" si="11"/>
        <v>15948.774000000001</v>
      </c>
    </row>
    <row r="167" spans="1:18" s="26" customFormat="1" ht="12.95" customHeight="1" x14ac:dyDescent="0.2">
      <c r="A167" s="72" t="s">
        <v>497</v>
      </c>
      <c r="B167" s="71" t="s">
        <v>360</v>
      </c>
      <c r="C167" s="72">
        <v>30976.269</v>
      </c>
      <c r="D167" s="72" t="s">
        <v>390</v>
      </c>
      <c r="E167" s="47">
        <f t="shared" si="9"/>
        <v>-14643.957813968269</v>
      </c>
      <c r="F167" s="26">
        <f t="shared" si="10"/>
        <v>-14644</v>
      </c>
      <c r="G167" s="27">
        <f t="shared" si="12"/>
        <v>3.4512319998611929E-2</v>
      </c>
      <c r="I167" s="26">
        <v>3.4512319998611929E-2</v>
      </c>
      <c r="N167" s="31"/>
      <c r="O167" s="32"/>
      <c r="P167" s="31"/>
      <c r="R167" s="43">
        <f t="shared" si="11"/>
        <v>15957.769</v>
      </c>
    </row>
    <row r="168" spans="1:18" s="26" customFormat="1" ht="12.95" customHeight="1" x14ac:dyDescent="0.2">
      <c r="A168" s="72" t="s">
        <v>688</v>
      </c>
      <c r="B168" s="71" t="s">
        <v>360</v>
      </c>
      <c r="C168" s="72">
        <v>31596.385999999999</v>
      </c>
      <c r="D168" s="72" t="s">
        <v>390</v>
      </c>
      <c r="E168" s="47">
        <f t="shared" si="9"/>
        <v>-13885.959642892787</v>
      </c>
      <c r="F168" s="26">
        <f t="shared" si="10"/>
        <v>-13886</v>
      </c>
      <c r="G168" s="27">
        <f t="shared" si="12"/>
        <v>3.301607999674161E-2</v>
      </c>
      <c r="I168" s="26">
        <v>3.301607999674161E-2</v>
      </c>
      <c r="N168" s="31"/>
      <c r="O168" s="32"/>
      <c r="P168" s="31"/>
      <c r="R168" s="43">
        <f t="shared" si="11"/>
        <v>16577.885999999999</v>
      </c>
    </row>
    <row r="169" spans="1:18" s="26" customFormat="1" ht="12.95" customHeight="1" x14ac:dyDescent="0.2">
      <c r="A169" s="72" t="s">
        <v>688</v>
      </c>
      <c r="B169" s="71" t="s">
        <v>360</v>
      </c>
      <c r="C169" s="72">
        <v>31605.384999999998</v>
      </c>
      <c r="D169" s="72" t="s">
        <v>390</v>
      </c>
      <c r="E169" s="47">
        <f t="shared" si="9"/>
        <v>-13874.959742000683</v>
      </c>
      <c r="F169" s="26">
        <f t="shared" si="10"/>
        <v>-13875</v>
      </c>
      <c r="G169" s="27">
        <f t="shared" si="12"/>
        <v>3.2934999999270076E-2</v>
      </c>
      <c r="I169" s="26">
        <v>3.2934999999270076E-2</v>
      </c>
      <c r="N169" s="31"/>
      <c r="O169" s="32"/>
      <c r="P169" s="31"/>
      <c r="R169" s="43">
        <f t="shared" si="11"/>
        <v>16586.884999999998</v>
      </c>
    </row>
    <row r="170" spans="1:18" s="26" customFormat="1" ht="12.95" customHeight="1" x14ac:dyDescent="0.2">
      <c r="A170" s="72" t="s">
        <v>688</v>
      </c>
      <c r="B170" s="71" t="s">
        <v>360</v>
      </c>
      <c r="C170" s="72">
        <v>31627.473000000002</v>
      </c>
      <c r="D170" s="72" t="s">
        <v>390</v>
      </c>
      <c r="E170" s="47">
        <f t="shared" si="9"/>
        <v>-13847.960540877802</v>
      </c>
      <c r="F170" s="26">
        <f t="shared" si="10"/>
        <v>-13848</v>
      </c>
      <c r="G170" s="27">
        <f t="shared" si="12"/>
        <v>3.228144000240718E-2</v>
      </c>
      <c r="I170" s="26">
        <v>3.228144000240718E-2</v>
      </c>
      <c r="N170" s="31"/>
      <c r="O170" s="32"/>
      <c r="P170" s="31"/>
      <c r="R170" s="43">
        <f t="shared" si="11"/>
        <v>16608.973000000002</v>
      </c>
    </row>
    <row r="171" spans="1:18" s="26" customFormat="1" ht="12.95" customHeight="1" x14ac:dyDescent="0.2">
      <c r="A171" s="72" t="s">
        <v>688</v>
      </c>
      <c r="B171" s="71" t="s">
        <v>360</v>
      </c>
      <c r="C171" s="72">
        <v>31654.473000000002</v>
      </c>
      <c r="D171" s="72" t="s">
        <v>390</v>
      </c>
      <c r="E171" s="47">
        <f t="shared" si="9"/>
        <v>-13814.957171160413</v>
      </c>
      <c r="F171" s="26">
        <f t="shared" si="10"/>
        <v>-13815</v>
      </c>
      <c r="G171" s="27">
        <f t="shared" si="12"/>
        <v>3.5038199999689823E-2</v>
      </c>
      <c r="I171" s="26">
        <v>3.5038199999689823E-2</v>
      </c>
      <c r="N171" s="31"/>
      <c r="O171" s="32"/>
      <c r="P171" s="31"/>
      <c r="R171" s="43">
        <f t="shared" si="11"/>
        <v>16635.973000000002</v>
      </c>
    </row>
    <row r="172" spans="1:18" s="26" customFormat="1" ht="12.95" customHeight="1" x14ac:dyDescent="0.2">
      <c r="A172" s="72" t="s">
        <v>688</v>
      </c>
      <c r="B172" s="71" t="s">
        <v>360</v>
      </c>
      <c r="C172" s="72">
        <v>31681.464</v>
      </c>
      <c r="D172" s="72" t="s">
        <v>390</v>
      </c>
      <c r="E172" s="47">
        <f t="shared" si="9"/>
        <v>-13781.964802566265</v>
      </c>
      <c r="F172" s="26">
        <f t="shared" si="10"/>
        <v>-13782</v>
      </c>
      <c r="G172" s="27">
        <f t="shared" si="12"/>
        <v>2.8794959998776903E-2</v>
      </c>
      <c r="I172" s="26">
        <v>2.8794959998776903E-2</v>
      </c>
      <c r="N172" s="31"/>
      <c r="O172" s="32"/>
      <c r="P172" s="31"/>
      <c r="R172" s="43">
        <f t="shared" si="11"/>
        <v>16662.964</v>
      </c>
    </row>
    <row r="173" spans="1:18" s="26" customFormat="1" ht="12.95" customHeight="1" x14ac:dyDescent="0.2">
      <c r="A173" s="72" t="s">
        <v>688</v>
      </c>
      <c r="B173" s="71" t="s">
        <v>360</v>
      </c>
      <c r="C173" s="72">
        <v>31704.375</v>
      </c>
      <c r="D173" s="72" t="s">
        <v>390</v>
      </c>
      <c r="E173" s="47">
        <f t="shared" si="9"/>
        <v>-13753.959609840522</v>
      </c>
      <c r="F173" s="26">
        <f t="shared" si="10"/>
        <v>-13754</v>
      </c>
      <c r="G173" s="27">
        <f t="shared" si="12"/>
        <v>3.3043119998183101E-2</v>
      </c>
      <c r="I173" s="26">
        <v>3.3043119998183101E-2</v>
      </c>
      <c r="N173" s="31"/>
      <c r="O173" s="32"/>
      <c r="P173" s="31"/>
      <c r="R173" s="43">
        <f t="shared" si="11"/>
        <v>16685.875</v>
      </c>
    </row>
    <row r="174" spans="1:18" s="26" customFormat="1" ht="12.95" customHeight="1" x14ac:dyDescent="0.2">
      <c r="A174" s="72" t="s">
        <v>688</v>
      </c>
      <c r="B174" s="71" t="s">
        <v>360</v>
      </c>
      <c r="C174" s="72">
        <v>31713.371999999999</v>
      </c>
      <c r="D174" s="72" t="s">
        <v>390</v>
      </c>
      <c r="E174" s="47">
        <f t="shared" si="9"/>
        <v>-13742.962153642471</v>
      </c>
      <c r="F174" s="26">
        <f t="shared" si="10"/>
        <v>-13743</v>
      </c>
      <c r="G174" s="27">
        <f t="shared" si="12"/>
        <v>3.0962039996666135E-2</v>
      </c>
      <c r="I174" s="26">
        <v>3.0962039996666135E-2</v>
      </c>
      <c r="N174" s="31"/>
      <c r="O174" s="32"/>
      <c r="P174" s="31"/>
      <c r="R174" s="43">
        <f t="shared" si="11"/>
        <v>16694.871999999999</v>
      </c>
    </row>
    <row r="175" spans="1:18" s="26" customFormat="1" ht="12.95" customHeight="1" x14ac:dyDescent="0.2">
      <c r="A175" s="72" t="s">
        <v>828</v>
      </c>
      <c r="B175" s="71" t="s">
        <v>360</v>
      </c>
      <c r="C175" s="72">
        <v>32478.284</v>
      </c>
      <c r="D175" s="72" t="s">
        <v>390</v>
      </c>
      <c r="E175" s="47">
        <f t="shared" si="9"/>
        <v>-12807.97424485479</v>
      </c>
      <c r="F175" s="26">
        <f t="shared" si="10"/>
        <v>-12808</v>
      </c>
      <c r="G175" s="27">
        <f t="shared" si="12"/>
        <v>2.1070239999971818E-2</v>
      </c>
      <c r="I175" s="26">
        <v>2.1070239999971818E-2</v>
      </c>
      <c r="N175" s="31"/>
      <c r="O175" s="32"/>
      <c r="P175" s="31"/>
      <c r="R175" s="43">
        <f t="shared" si="11"/>
        <v>17459.784</v>
      </c>
    </row>
    <row r="176" spans="1:18" s="26" customFormat="1" ht="12.95" customHeight="1" x14ac:dyDescent="0.2">
      <c r="A176" s="72" t="s">
        <v>832</v>
      </c>
      <c r="B176" s="71" t="s">
        <v>360</v>
      </c>
      <c r="C176" s="72">
        <v>32752.351999999999</v>
      </c>
      <c r="D176" s="72" t="s">
        <v>390</v>
      </c>
      <c r="E176" s="47">
        <f t="shared" si="9"/>
        <v>-12472.968039976813</v>
      </c>
      <c r="F176" s="26">
        <f t="shared" si="10"/>
        <v>-12473</v>
      </c>
      <c r="G176" s="27">
        <f t="shared" si="12"/>
        <v>2.6146439995500259E-2</v>
      </c>
      <c r="I176" s="26">
        <v>2.6146439995500259E-2</v>
      </c>
      <c r="N176" s="31"/>
      <c r="O176" s="32"/>
      <c r="P176" s="31"/>
      <c r="R176" s="43">
        <f t="shared" si="11"/>
        <v>17733.851999999999</v>
      </c>
    </row>
    <row r="177" spans="1:18" s="26" customFormat="1" ht="12.95" customHeight="1" x14ac:dyDescent="0.2">
      <c r="A177" s="72" t="s">
        <v>832</v>
      </c>
      <c r="B177" s="71" t="s">
        <v>360</v>
      </c>
      <c r="C177" s="72">
        <v>32765.448</v>
      </c>
      <c r="D177" s="72" t="s">
        <v>390</v>
      </c>
      <c r="E177" s="47">
        <f t="shared" si="9"/>
        <v>-12456.960183316851</v>
      </c>
      <c r="F177" s="26">
        <f t="shared" si="10"/>
        <v>-12457</v>
      </c>
      <c r="G177" s="27">
        <f t="shared" si="12"/>
        <v>3.2573959997534985E-2</v>
      </c>
      <c r="I177" s="26">
        <v>3.2573959997534985E-2</v>
      </c>
      <c r="N177" s="31"/>
      <c r="O177" s="32"/>
      <c r="P177" s="31"/>
      <c r="R177" s="43">
        <f t="shared" si="11"/>
        <v>17746.948</v>
      </c>
    </row>
    <row r="178" spans="1:18" s="26" customFormat="1" ht="12.95" customHeight="1" x14ac:dyDescent="0.2">
      <c r="A178" s="72" t="s">
        <v>828</v>
      </c>
      <c r="B178" s="71" t="s">
        <v>360</v>
      </c>
      <c r="C178" s="72">
        <v>32788.345999999998</v>
      </c>
      <c r="D178" s="72" t="s">
        <v>390</v>
      </c>
      <c r="E178" s="47">
        <f t="shared" si="9"/>
        <v>-12428.970881102456</v>
      </c>
      <c r="F178" s="26">
        <f t="shared" si="10"/>
        <v>-12429</v>
      </c>
      <c r="G178" s="27">
        <f t="shared" si="12"/>
        <v>2.3822119997930713E-2</v>
      </c>
      <c r="I178" s="26">
        <v>2.3822119997930713E-2</v>
      </c>
      <c r="N178" s="31"/>
      <c r="O178" s="32"/>
      <c r="P178" s="31"/>
      <c r="R178" s="43">
        <f t="shared" si="11"/>
        <v>17769.845999999998</v>
      </c>
    </row>
    <row r="179" spans="1:18" s="26" customFormat="1" ht="12.95" customHeight="1" x14ac:dyDescent="0.2">
      <c r="A179" s="72" t="s">
        <v>832</v>
      </c>
      <c r="B179" s="71" t="s">
        <v>360</v>
      </c>
      <c r="C179" s="72">
        <v>32806.349000000002</v>
      </c>
      <c r="D179" s="72" t="s">
        <v>390</v>
      </c>
      <c r="E179" s="47">
        <f t="shared" si="9"/>
        <v>-12406.964967583112</v>
      </c>
      <c r="F179" s="26">
        <f t="shared" si="10"/>
        <v>-12407</v>
      </c>
      <c r="G179" s="27">
        <f t="shared" si="12"/>
        <v>2.8659960000368301E-2</v>
      </c>
      <c r="I179" s="26">
        <v>2.8659960000368301E-2</v>
      </c>
      <c r="N179" s="31"/>
      <c r="O179" s="32"/>
      <c r="P179" s="31"/>
      <c r="R179" s="43">
        <f t="shared" si="11"/>
        <v>17787.849000000002</v>
      </c>
    </row>
    <row r="180" spans="1:18" s="26" customFormat="1" ht="12.95" customHeight="1" x14ac:dyDescent="0.2">
      <c r="A180" s="72" t="s">
        <v>832</v>
      </c>
      <c r="B180" s="71" t="s">
        <v>360</v>
      </c>
      <c r="C180" s="72">
        <v>32820.25</v>
      </c>
      <c r="D180" s="72" t="s">
        <v>390</v>
      </c>
      <c r="E180" s="47">
        <f t="shared" si="9"/>
        <v>-12389.973121566765</v>
      </c>
      <c r="F180" s="26">
        <f t="shared" si="10"/>
        <v>-12390</v>
      </c>
      <c r="G180" s="27">
        <f t="shared" si="12"/>
        <v>2.1989200002280995E-2</v>
      </c>
      <c r="I180" s="26">
        <v>2.1989200002280995E-2</v>
      </c>
      <c r="N180" s="31"/>
      <c r="O180" s="32"/>
      <c r="P180" s="31"/>
      <c r="R180" s="43">
        <f t="shared" si="11"/>
        <v>17801.75</v>
      </c>
    </row>
    <row r="181" spans="1:18" s="26" customFormat="1" ht="12.95" customHeight="1" x14ac:dyDescent="0.2">
      <c r="A181" s="72" t="s">
        <v>832</v>
      </c>
      <c r="B181" s="71" t="s">
        <v>360</v>
      </c>
      <c r="C181" s="72">
        <v>32824.343999999997</v>
      </c>
      <c r="D181" s="72" t="s">
        <v>390</v>
      </c>
      <c r="E181" s="47">
        <f t="shared" si="9"/>
        <v>-12384.96883283999</v>
      </c>
      <c r="F181" s="26">
        <f t="shared" si="10"/>
        <v>-12385</v>
      </c>
      <c r="G181" s="27">
        <f t="shared" si="12"/>
        <v>2.5497799993900117E-2</v>
      </c>
      <c r="I181" s="26">
        <v>2.5497799993900117E-2</v>
      </c>
      <c r="N181" s="31"/>
      <c r="O181" s="32"/>
      <c r="P181" s="31"/>
      <c r="R181" s="43">
        <f t="shared" si="11"/>
        <v>17805.843999999997</v>
      </c>
    </row>
    <row r="182" spans="1:18" s="26" customFormat="1" ht="12.95" customHeight="1" x14ac:dyDescent="0.2">
      <c r="A182" s="72" t="s">
        <v>832</v>
      </c>
      <c r="B182" s="71" t="s">
        <v>360</v>
      </c>
      <c r="C182" s="72">
        <v>32829.252</v>
      </c>
      <c r="D182" s="72" t="s">
        <v>390</v>
      </c>
      <c r="E182" s="47">
        <f t="shared" si="9"/>
        <v>-12378.969553633582</v>
      </c>
      <c r="F182" s="26">
        <f t="shared" si="10"/>
        <v>-12379</v>
      </c>
      <c r="G182" s="27">
        <f t="shared" si="12"/>
        <v>2.4908120001782663E-2</v>
      </c>
      <c r="I182" s="26">
        <v>2.4908120001782663E-2</v>
      </c>
      <c r="N182" s="31"/>
      <c r="O182" s="32"/>
      <c r="P182" s="31"/>
      <c r="R182" s="43">
        <f t="shared" si="11"/>
        <v>17810.752</v>
      </c>
    </row>
    <row r="183" spans="1:18" s="26" customFormat="1" ht="12.95" customHeight="1" x14ac:dyDescent="0.2">
      <c r="A183" s="72" t="s">
        <v>832</v>
      </c>
      <c r="B183" s="71" t="s">
        <v>360</v>
      </c>
      <c r="C183" s="72">
        <v>32847.25</v>
      </c>
      <c r="D183" s="72" t="s">
        <v>390</v>
      </c>
      <c r="E183" s="47">
        <f t="shared" si="9"/>
        <v>-12356.969751849376</v>
      </c>
      <c r="F183" s="26">
        <f t="shared" si="10"/>
        <v>-12357</v>
      </c>
      <c r="G183" s="27">
        <f t="shared" si="12"/>
        <v>2.4745959999563638E-2</v>
      </c>
      <c r="I183" s="26">
        <v>2.4745959999563638E-2</v>
      </c>
      <c r="N183" s="31"/>
      <c r="O183" s="32"/>
      <c r="P183" s="31"/>
      <c r="R183" s="43">
        <f t="shared" si="11"/>
        <v>17828.75</v>
      </c>
    </row>
    <row r="184" spans="1:18" s="26" customFormat="1" ht="12.95" customHeight="1" x14ac:dyDescent="0.2">
      <c r="A184" s="72" t="s">
        <v>828</v>
      </c>
      <c r="B184" s="71" t="s">
        <v>360</v>
      </c>
      <c r="C184" s="72">
        <v>33003.504000000001</v>
      </c>
      <c r="D184" s="72" t="s">
        <v>390</v>
      </c>
      <c r="E184" s="47">
        <f t="shared" si="9"/>
        <v>-12165.973139559712</v>
      </c>
      <c r="F184" s="26">
        <f t="shared" si="10"/>
        <v>-12166</v>
      </c>
      <c r="G184" s="27">
        <f t="shared" si="12"/>
        <v>2.1974479997879826E-2</v>
      </c>
      <c r="I184" s="26">
        <v>2.1974479997879826E-2</v>
      </c>
      <c r="N184" s="31"/>
      <c r="O184" s="32"/>
      <c r="P184" s="31"/>
      <c r="R184" s="43">
        <f t="shared" si="11"/>
        <v>17985.004000000001</v>
      </c>
    </row>
    <row r="185" spans="1:18" s="26" customFormat="1" ht="12.95" customHeight="1" x14ac:dyDescent="0.2">
      <c r="A185" s="72" t="s">
        <v>828</v>
      </c>
      <c r="B185" s="71" t="s">
        <v>360</v>
      </c>
      <c r="C185" s="72">
        <v>33030.502</v>
      </c>
      <c r="D185" s="72" t="s">
        <v>390</v>
      </c>
      <c r="E185" s="47">
        <f t="shared" si="9"/>
        <v>-12132.972214536378</v>
      </c>
      <c r="F185" s="26">
        <f t="shared" si="10"/>
        <v>-12133</v>
      </c>
      <c r="G185" s="27">
        <f t="shared" si="12"/>
        <v>2.2731240002030972E-2</v>
      </c>
      <c r="I185" s="26">
        <v>2.2731240002030972E-2</v>
      </c>
      <c r="N185" s="31"/>
      <c r="O185" s="32"/>
      <c r="P185" s="31"/>
      <c r="R185" s="43">
        <f t="shared" si="11"/>
        <v>18012.002</v>
      </c>
    </row>
    <row r="186" spans="1:18" s="26" customFormat="1" ht="12.95" customHeight="1" x14ac:dyDescent="0.2">
      <c r="A186" s="72" t="s">
        <v>857</v>
      </c>
      <c r="B186" s="71" t="s">
        <v>360</v>
      </c>
      <c r="C186" s="72">
        <v>33039.502</v>
      </c>
      <c r="D186" s="72" t="s">
        <v>390</v>
      </c>
      <c r="E186" s="47">
        <f t="shared" si="9"/>
        <v>-12121.971091297248</v>
      </c>
      <c r="F186" s="26">
        <f t="shared" si="10"/>
        <v>-12122</v>
      </c>
      <c r="G186" s="27">
        <f t="shared" si="12"/>
        <v>2.3650160001125187E-2</v>
      </c>
      <c r="I186" s="26">
        <v>2.3650160001125187E-2</v>
      </c>
      <c r="N186" s="31"/>
      <c r="O186" s="32"/>
      <c r="P186" s="31"/>
      <c r="R186" s="43">
        <f t="shared" si="11"/>
        <v>18021.002</v>
      </c>
    </row>
    <row r="187" spans="1:18" s="26" customFormat="1" ht="12.95" customHeight="1" x14ac:dyDescent="0.2">
      <c r="A187" s="72" t="s">
        <v>857</v>
      </c>
      <c r="B187" s="71" t="s">
        <v>360</v>
      </c>
      <c r="C187" s="72">
        <v>33066.504000000001</v>
      </c>
      <c r="D187" s="72" t="s">
        <v>390</v>
      </c>
      <c r="E187" s="47">
        <f t="shared" si="9"/>
        <v>-12088.965276885805</v>
      </c>
      <c r="F187" s="26">
        <f t="shared" si="10"/>
        <v>-12089</v>
      </c>
      <c r="G187" s="27">
        <f t="shared" si="12"/>
        <v>2.8406919998815283E-2</v>
      </c>
      <c r="I187" s="26">
        <v>2.8406919998815283E-2</v>
      </c>
      <c r="N187" s="31"/>
      <c r="O187" s="32"/>
      <c r="P187" s="31"/>
      <c r="R187" s="43">
        <f t="shared" si="11"/>
        <v>18048.004000000001</v>
      </c>
    </row>
    <row r="188" spans="1:18" s="26" customFormat="1" ht="12.95" customHeight="1" x14ac:dyDescent="0.2">
      <c r="A188" s="72" t="s">
        <v>832</v>
      </c>
      <c r="B188" s="71" t="s">
        <v>360</v>
      </c>
      <c r="C188" s="72">
        <v>33116.406000000003</v>
      </c>
      <c r="D188" s="72" t="s">
        <v>390</v>
      </c>
      <c r="E188" s="47">
        <f t="shared" si="9"/>
        <v>-12027.967715565908</v>
      </c>
      <c r="F188" s="26">
        <f t="shared" si="10"/>
        <v>-12028</v>
      </c>
      <c r="G188" s="27">
        <f t="shared" si="12"/>
        <v>2.641184000094654E-2</v>
      </c>
      <c r="I188" s="26">
        <v>2.641184000094654E-2</v>
      </c>
      <c r="N188" s="31"/>
      <c r="O188" s="32"/>
      <c r="P188" s="31"/>
      <c r="R188" s="43">
        <f t="shared" si="11"/>
        <v>18097.906000000003</v>
      </c>
    </row>
    <row r="189" spans="1:18" s="26" customFormat="1" ht="12.95" customHeight="1" x14ac:dyDescent="0.2">
      <c r="A189" s="72" t="s">
        <v>832</v>
      </c>
      <c r="B189" s="71" t="s">
        <v>360</v>
      </c>
      <c r="C189" s="72">
        <v>33125.406999999999</v>
      </c>
      <c r="D189" s="72" t="s">
        <v>390</v>
      </c>
      <c r="E189" s="47">
        <f t="shared" si="9"/>
        <v>-12016.965369979756</v>
      </c>
      <c r="F189" s="26">
        <f t="shared" si="10"/>
        <v>-12017</v>
      </c>
      <c r="G189" s="27">
        <f t="shared" si="12"/>
        <v>2.8330759996606503E-2</v>
      </c>
      <c r="I189" s="26">
        <v>2.8330759996606503E-2</v>
      </c>
      <c r="N189" s="31"/>
      <c r="O189" s="32"/>
      <c r="P189" s="31"/>
      <c r="R189" s="43">
        <f t="shared" si="11"/>
        <v>18106.906999999999</v>
      </c>
    </row>
    <row r="190" spans="1:18" s="26" customFormat="1" ht="12.95" customHeight="1" x14ac:dyDescent="0.2">
      <c r="A190" s="72" t="s">
        <v>832</v>
      </c>
      <c r="B190" s="71" t="s">
        <v>360</v>
      </c>
      <c r="C190" s="72">
        <v>33152.400000000001</v>
      </c>
      <c r="D190" s="72" t="s">
        <v>390</v>
      </c>
      <c r="E190" s="47">
        <f t="shared" si="9"/>
        <v>-11983.970556691551</v>
      </c>
      <c r="F190" s="26">
        <f t="shared" si="10"/>
        <v>-11984</v>
      </c>
      <c r="G190" s="27">
        <f t="shared" si="12"/>
        <v>2.4087520003376994E-2</v>
      </c>
      <c r="I190" s="26">
        <v>2.4087520003376994E-2</v>
      </c>
      <c r="N190" s="31"/>
      <c r="O190" s="32"/>
      <c r="P190" s="31"/>
      <c r="R190" s="43">
        <f t="shared" si="11"/>
        <v>18133.900000000001</v>
      </c>
    </row>
    <row r="191" spans="1:18" s="26" customFormat="1" ht="12.95" customHeight="1" x14ac:dyDescent="0.2">
      <c r="A191" s="72" t="s">
        <v>857</v>
      </c>
      <c r="B191" s="71" t="s">
        <v>360</v>
      </c>
      <c r="C191" s="72">
        <v>33184.307999999997</v>
      </c>
      <c r="D191" s="72" t="s">
        <v>390</v>
      </c>
      <c r="E191" s="47">
        <f t="shared" si="9"/>
        <v>-11944.967907767761</v>
      </c>
      <c r="F191" s="26">
        <f t="shared" si="10"/>
        <v>-11945</v>
      </c>
      <c r="G191" s="27">
        <f t="shared" si="12"/>
        <v>2.6254599993990269E-2</v>
      </c>
      <c r="I191" s="26">
        <v>2.6254599993990269E-2</v>
      </c>
      <c r="N191" s="31"/>
      <c r="O191" s="32"/>
      <c r="P191" s="31"/>
      <c r="R191" s="43">
        <f t="shared" si="11"/>
        <v>18165.807999999997</v>
      </c>
    </row>
    <row r="192" spans="1:18" s="26" customFormat="1" ht="12.95" customHeight="1" x14ac:dyDescent="0.2">
      <c r="A192" s="72" t="s">
        <v>832</v>
      </c>
      <c r="B192" s="71" t="s">
        <v>360</v>
      </c>
      <c r="C192" s="72">
        <v>33184.31</v>
      </c>
      <c r="D192" s="72" t="s">
        <v>390</v>
      </c>
      <c r="E192" s="47">
        <f t="shared" si="9"/>
        <v>-11944.965463073708</v>
      </c>
      <c r="F192" s="26">
        <f t="shared" si="10"/>
        <v>-11945</v>
      </c>
      <c r="G192" s="27">
        <f t="shared" si="12"/>
        <v>2.8254599994397722E-2</v>
      </c>
      <c r="I192" s="26">
        <v>2.8254599994397722E-2</v>
      </c>
      <c r="N192" s="31"/>
      <c r="O192" s="32"/>
      <c r="P192" s="31"/>
      <c r="R192" s="43">
        <f t="shared" si="11"/>
        <v>18165.809999999998</v>
      </c>
    </row>
    <row r="193" spans="1:20" s="26" customFormat="1" ht="12.95" customHeight="1" x14ac:dyDescent="0.2">
      <c r="A193" s="72" t="s">
        <v>832</v>
      </c>
      <c r="B193" s="71" t="s">
        <v>360</v>
      </c>
      <c r="C193" s="72">
        <v>33188.398000000001</v>
      </c>
      <c r="D193" s="72" t="s">
        <v>390</v>
      </c>
      <c r="E193" s="47">
        <f t="shared" si="9"/>
        <v>-11939.968508429085</v>
      </c>
      <c r="F193" s="26">
        <f t="shared" si="10"/>
        <v>-11940</v>
      </c>
      <c r="G193" s="27">
        <f t="shared" si="12"/>
        <v>2.5763199999346398E-2</v>
      </c>
      <c r="I193" s="26">
        <v>2.5763199999346398E-2</v>
      </c>
      <c r="N193" s="31"/>
      <c r="O193" s="32"/>
      <c r="P193" s="31"/>
      <c r="R193" s="43">
        <f t="shared" si="11"/>
        <v>18169.898000000001</v>
      </c>
    </row>
    <row r="194" spans="1:20" s="26" customFormat="1" ht="12.95" customHeight="1" x14ac:dyDescent="0.2">
      <c r="A194" s="72" t="s">
        <v>857</v>
      </c>
      <c r="B194" s="71" t="s">
        <v>360</v>
      </c>
      <c r="C194" s="72">
        <v>33211.303999999996</v>
      </c>
      <c r="D194" s="72" t="s">
        <v>390</v>
      </c>
      <c r="E194" s="47">
        <f t="shared" si="9"/>
        <v>-11911.96942743848</v>
      </c>
      <c r="F194" s="26">
        <f t="shared" si="10"/>
        <v>-11912</v>
      </c>
      <c r="G194" s="27">
        <f t="shared" si="12"/>
        <v>2.5011359997733962E-2</v>
      </c>
      <c r="I194" s="26">
        <v>2.5011359997733962E-2</v>
      </c>
      <c r="N194" s="31"/>
      <c r="O194" s="32"/>
      <c r="P194" s="31"/>
      <c r="R194" s="43">
        <f t="shared" si="11"/>
        <v>18192.803999999996</v>
      </c>
    </row>
    <row r="195" spans="1:20" s="26" customFormat="1" ht="12.95" customHeight="1" x14ac:dyDescent="0.2">
      <c r="A195" s="72" t="s">
        <v>832</v>
      </c>
      <c r="B195" s="71" t="s">
        <v>360</v>
      </c>
      <c r="C195" s="72">
        <v>33358.559999999998</v>
      </c>
      <c r="D195" s="72" t="s">
        <v>390</v>
      </c>
      <c r="E195" s="47">
        <f t="shared" si="9"/>
        <v>-11731.971493693891</v>
      </c>
      <c r="F195" s="26">
        <f t="shared" si="10"/>
        <v>-11732</v>
      </c>
      <c r="G195" s="27">
        <f t="shared" si="12"/>
        <v>2.3320959997363389E-2</v>
      </c>
      <c r="I195" s="26">
        <v>2.3320959997363389E-2</v>
      </c>
      <c r="N195" s="31"/>
      <c r="O195" s="32"/>
      <c r="P195" s="31"/>
      <c r="R195" s="43">
        <f t="shared" si="11"/>
        <v>18340.059999999998</v>
      </c>
    </row>
    <row r="196" spans="1:20" s="26" customFormat="1" ht="12.95" customHeight="1" x14ac:dyDescent="0.2">
      <c r="A196" s="72" t="s">
        <v>857</v>
      </c>
      <c r="B196" s="71" t="s">
        <v>360</v>
      </c>
      <c r="C196" s="72">
        <v>33390.474999999999</v>
      </c>
      <c r="D196" s="72" t="s">
        <v>390</v>
      </c>
      <c r="E196" s="47">
        <f t="shared" si="9"/>
        <v>-11692.96028834091</v>
      </c>
      <c r="F196" s="26">
        <f t="shared" si="10"/>
        <v>-11693</v>
      </c>
      <c r="G196" s="27">
        <f t="shared" si="12"/>
        <v>3.2488039993040729E-2</v>
      </c>
      <c r="I196" s="26">
        <v>3.2488039993040729E-2</v>
      </c>
      <c r="N196" s="31"/>
      <c r="O196" s="32"/>
      <c r="P196" s="31"/>
      <c r="R196" s="43">
        <f t="shared" si="11"/>
        <v>18371.974999999999</v>
      </c>
    </row>
    <row r="197" spans="1:20" s="26" customFormat="1" ht="12.95" customHeight="1" x14ac:dyDescent="0.2">
      <c r="A197" s="72" t="s">
        <v>832</v>
      </c>
      <c r="B197" s="71" t="s">
        <v>360</v>
      </c>
      <c r="C197" s="72">
        <v>33394.557999999997</v>
      </c>
      <c r="D197" s="72" t="s">
        <v>390</v>
      </c>
      <c r="E197" s="47">
        <f t="shared" si="9"/>
        <v>-11687.969445431427</v>
      </c>
      <c r="F197" s="26">
        <f t="shared" si="10"/>
        <v>-11688</v>
      </c>
      <c r="G197" s="27">
        <f t="shared" si="12"/>
        <v>2.4996639993332792E-2</v>
      </c>
      <c r="I197" s="26">
        <v>2.4996639993332792E-2</v>
      </c>
      <c r="N197" s="31"/>
      <c r="O197" s="32"/>
      <c r="P197" s="31"/>
      <c r="R197" s="43">
        <f t="shared" si="11"/>
        <v>18376.057999999997</v>
      </c>
    </row>
    <row r="198" spans="1:20" s="26" customFormat="1" ht="12.95" customHeight="1" x14ac:dyDescent="0.2">
      <c r="A198" s="72" t="s">
        <v>857</v>
      </c>
      <c r="B198" s="71" t="s">
        <v>360</v>
      </c>
      <c r="C198" s="72">
        <v>33399.461000000003</v>
      </c>
      <c r="D198" s="72" t="s">
        <v>390</v>
      </c>
      <c r="E198" s="47">
        <f t="shared" si="9"/>
        <v>-11681.976277960148</v>
      </c>
      <c r="F198" s="26">
        <f t="shared" si="10"/>
        <v>-11682</v>
      </c>
      <c r="G198" s="27">
        <f t="shared" si="12"/>
        <v>1.9406960003834683E-2</v>
      </c>
      <c r="I198" s="26">
        <v>1.9406960003834683E-2</v>
      </c>
      <c r="N198" s="31"/>
      <c r="O198" s="32"/>
      <c r="P198" s="31"/>
      <c r="R198" s="43">
        <f t="shared" si="11"/>
        <v>18380.961000000003</v>
      </c>
    </row>
    <row r="199" spans="1:20" s="26" customFormat="1" ht="12.95" customHeight="1" x14ac:dyDescent="0.2">
      <c r="A199" s="72" t="s">
        <v>832</v>
      </c>
      <c r="B199" s="71" t="s">
        <v>360</v>
      </c>
      <c r="C199" s="72">
        <v>33413.370000000003</v>
      </c>
      <c r="D199" s="72" t="s">
        <v>390</v>
      </c>
      <c r="E199" s="47">
        <f t="shared" si="9"/>
        <v>-11664.974653167586</v>
      </c>
      <c r="F199" s="26">
        <f t="shared" si="10"/>
        <v>-11665</v>
      </c>
      <c r="G199" s="27">
        <f t="shared" si="12"/>
        <v>2.0736200000101235E-2</v>
      </c>
      <c r="I199" s="26">
        <v>2.0736200000101235E-2</v>
      </c>
      <c r="N199" s="31"/>
      <c r="O199" s="32"/>
      <c r="P199" s="31"/>
      <c r="R199" s="43">
        <f t="shared" si="11"/>
        <v>18394.870000000003</v>
      </c>
    </row>
    <row r="200" spans="1:20" s="26" customFormat="1" ht="12.95" customHeight="1" x14ac:dyDescent="0.2">
      <c r="A200" s="72" t="s">
        <v>857</v>
      </c>
      <c r="B200" s="71" t="s">
        <v>360</v>
      </c>
      <c r="C200" s="72">
        <v>33435.457999999999</v>
      </c>
      <c r="D200" s="72" t="s">
        <v>390</v>
      </c>
      <c r="E200" s="47">
        <f t="shared" si="9"/>
        <v>-11637.975452044713</v>
      </c>
      <c r="F200" s="26">
        <f t="shared" si="10"/>
        <v>-11638</v>
      </c>
      <c r="G200" s="27">
        <f t="shared" si="12"/>
        <v>2.0082639995962381E-2</v>
      </c>
      <c r="I200" s="26">
        <v>2.0082639995962381E-2</v>
      </c>
      <c r="N200" s="31"/>
      <c r="O200" s="32"/>
      <c r="P200" s="31"/>
      <c r="R200" s="43">
        <f t="shared" si="11"/>
        <v>18416.957999999999</v>
      </c>
    </row>
    <row r="201" spans="1:20" s="26" customFormat="1" ht="12.95" customHeight="1" x14ac:dyDescent="0.2">
      <c r="A201" s="72" t="s">
        <v>832</v>
      </c>
      <c r="B201" s="71" t="s">
        <v>360</v>
      </c>
      <c r="C201" s="72">
        <v>33453.455999999998</v>
      </c>
      <c r="D201" s="72" t="s">
        <v>390</v>
      </c>
      <c r="E201" s="47">
        <f t="shared" si="9"/>
        <v>-11615.975650260507</v>
      </c>
      <c r="F201" s="26">
        <f t="shared" si="10"/>
        <v>-11616</v>
      </c>
      <c r="G201" s="27">
        <f t="shared" si="12"/>
        <v>1.9920479993743356E-2</v>
      </c>
      <c r="I201" s="26">
        <v>1.9920479993743356E-2</v>
      </c>
      <c r="N201" s="31"/>
      <c r="O201" s="32"/>
      <c r="P201" s="31"/>
      <c r="R201" s="43">
        <f t="shared" si="11"/>
        <v>18434.955999999998</v>
      </c>
    </row>
    <row r="202" spans="1:20" s="26" customFormat="1" ht="12.95" customHeight="1" x14ac:dyDescent="0.2">
      <c r="A202" s="72" t="s">
        <v>895</v>
      </c>
      <c r="B202" s="71" t="s">
        <v>360</v>
      </c>
      <c r="C202" s="72">
        <v>33463.270799999998</v>
      </c>
      <c r="D202" s="72" t="s">
        <v>390</v>
      </c>
      <c r="E202" s="47">
        <f t="shared" si="9"/>
        <v>-11603.978558664128</v>
      </c>
      <c r="F202" s="26">
        <f t="shared" si="10"/>
        <v>-11604</v>
      </c>
      <c r="G202" s="27">
        <f t="shared" si="12"/>
        <v>1.7541119996167254E-2</v>
      </c>
      <c r="I202" s="26">
        <v>1.7541119996167254E-2</v>
      </c>
      <c r="N202" s="31"/>
      <c r="O202" s="32"/>
      <c r="P202" s="31"/>
      <c r="R202" s="43">
        <f t="shared" si="11"/>
        <v>18444.770799999998</v>
      </c>
    </row>
    <row r="203" spans="1:20" s="26" customFormat="1" ht="12.95" customHeight="1" x14ac:dyDescent="0.2">
      <c r="A203" s="72" t="s">
        <v>899</v>
      </c>
      <c r="B203" s="71" t="s">
        <v>360</v>
      </c>
      <c r="C203" s="72">
        <v>33476.362999999998</v>
      </c>
      <c r="D203" s="72" t="s">
        <v>390</v>
      </c>
      <c r="E203" s="47">
        <f t="shared" si="9"/>
        <v>-11587.975346922871</v>
      </c>
      <c r="F203" s="26">
        <f t="shared" si="10"/>
        <v>-11588</v>
      </c>
      <c r="G203" s="27">
        <f t="shared" si="12"/>
        <v>2.0168639995972626E-2</v>
      </c>
      <c r="I203" s="26">
        <v>2.0168639995972626E-2</v>
      </c>
      <c r="N203" s="31"/>
      <c r="O203" s="32"/>
      <c r="P203" s="31"/>
      <c r="R203" s="43">
        <f t="shared" si="11"/>
        <v>18457.862999999998</v>
      </c>
    </row>
    <row r="204" spans="1:20" s="26" customFormat="1" ht="12.95" customHeight="1" x14ac:dyDescent="0.2">
      <c r="A204" s="72" t="s">
        <v>832</v>
      </c>
      <c r="B204" s="71" t="s">
        <v>360</v>
      </c>
      <c r="C204" s="72">
        <v>33489.451999999997</v>
      </c>
      <c r="D204" s="72" t="s">
        <v>390</v>
      </c>
      <c r="E204" s="47">
        <f t="shared" si="9"/>
        <v>-11571.976046692096</v>
      </c>
      <c r="F204" s="26">
        <f t="shared" si="10"/>
        <v>-11572</v>
      </c>
      <c r="G204" s="27">
        <f t="shared" si="12"/>
        <v>1.9596159996581264E-2</v>
      </c>
      <c r="I204" s="26">
        <v>1.9596159996581264E-2</v>
      </c>
      <c r="N204" s="31"/>
      <c r="O204" s="32"/>
      <c r="P204" s="31"/>
      <c r="R204" s="43">
        <f t="shared" si="11"/>
        <v>18470.951999999997</v>
      </c>
    </row>
    <row r="205" spans="1:20" s="26" customFormat="1" ht="12.95" customHeight="1" x14ac:dyDescent="0.2">
      <c r="A205" s="47" t="s">
        <v>307</v>
      </c>
      <c r="B205" s="52"/>
      <c r="C205" s="38">
        <v>33501.722999999998</v>
      </c>
      <c r="D205" s="55"/>
      <c r="E205" s="26">
        <f t="shared" si="9"/>
        <v>-11556.976626329055</v>
      </c>
      <c r="F205" s="26">
        <f t="shared" si="10"/>
        <v>-11557</v>
      </c>
      <c r="G205" s="27">
        <f t="shared" si="12"/>
        <v>1.9121959994663484E-2</v>
      </c>
      <c r="I205" s="26">
        <v>1.9121959994663484E-2</v>
      </c>
      <c r="K205" s="6"/>
      <c r="L205" s="6"/>
      <c r="M205" s="6"/>
      <c r="N205" s="19"/>
      <c r="O205" s="32"/>
      <c r="P205" s="31"/>
      <c r="R205" s="43">
        <f t="shared" si="11"/>
        <v>18483.222999999998</v>
      </c>
      <c r="T205" s="26" t="s">
        <v>308</v>
      </c>
    </row>
    <row r="206" spans="1:20" s="26" customFormat="1" ht="12.95" customHeight="1" x14ac:dyDescent="0.2">
      <c r="A206" s="72" t="s">
        <v>832</v>
      </c>
      <c r="B206" s="71" t="s">
        <v>360</v>
      </c>
      <c r="C206" s="72">
        <v>33530.358999999997</v>
      </c>
      <c r="D206" s="72" t="s">
        <v>390</v>
      </c>
      <c r="E206" s="47">
        <f t="shared" si="9"/>
        <v>-11521.9734968762</v>
      </c>
      <c r="F206" s="26">
        <f t="shared" si="10"/>
        <v>-11522</v>
      </c>
      <c r="G206" s="27">
        <f t="shared" si="12"/>
        <v>2.1682159996998962E-2</v>
      </c>
      <c r="I206" s="26">
        <v>2.1682159996998962E-2</v>
      </c>
      <c r="N206" s="31"/>
      <c r="O206" s="32"/>
      <c r="P206" s="31"/>
      <c r="R206" s="43">
        <f t="shared" si="11"/>
        <v>18511.858999999997</v>
      </c>
    </row>
    <row r="207" spans="1:20" s="26" customFormat="1" ht="12.95" customHeight="1" x14ac:dyDescent="0.2">
      <c r="A207" s="72" t="s">
        <v>857</v>
      </c>
      <c r="B207" s="71" t="s">
        <v>360</v>
      </c>
      <c r="C207" s="72">
        <v>33539.357000000004</v>
      </c>
      <c r="D207" s="72" t="s">
        <v>390</v>
      </c>
      <c r="E207" s="47">
        <f t="shared" si="9"/>
        <v>-11510.974818331115</v>
      </c>
      <c r="F207" s="26">
        <f t="shared" si="10"/>
        <v>-11511</v>
      </c>
      <c r="G207" s="27">
        <f t="shared" si="12"/>
        <v>2.060108000296168E-2</v>
      </c>
      <c r="I207" s="26">
        <v>2.060108000296168E-2</v>
      </c>
      <c r="N207" s="31"/>
      <c r="O207" s="32"/>
      <c r="P207" s="31"/>
      <c r="R207" s="43">
        <f t="shared" si="11"/>
        <v>18520.857000000004</v>
      </c>
    </row>
    <row r="208" spans="1:20" s="26" customFormat="1" ht="12.95" customHeight="1" x14ac:dyDescent="0.2">
      <c r="A208" s="72" t="s">
        <v>857</v>
      </c>
      <c r="B208" s="71" t="s">
        <v>360</v>
      </c>
      <c r="C208" s="72">
        <v>33750.423000000003</v>
      </c>
      <c r="D208" s="72" t="s">
        <v>390</v>
      </c>
      <c r="E208" s="47">
        <f t="shared" si="9"/>
        <v>-11252.9789208211</v>
      </c>
      <c r="F208" s="26">
        <f t="shared" si="10"/>
        <v>-11253</v>
      </c>
      <c r="G208" s="27">
        <f t="shared" si="12"/>
        <v>1.7244840004423168E-2</v>
      </c>
      <c r="I208" s="26">
        <v>1.7244840004423168E-2</v>
      </c>
      <c r="N208" s="31"/>
      <c r="O208" s="32"/>
      <c r="P208" s="31"/>
      <c r="R208" s="43">
        <f t="shared" si="11"/>
        <v>18731.923000000003</v>
      </c>
    </row>
    <row r="209" spans="1:18" s="26" customFormat="1" ht="12.95" customHeight="1" x14ac:dyDescent="0.2">
      <c r="A209" s="72" t="s">
        <v>832</v>
      </c>
      <c r="B209" s="71" t="s">
        <v>360</v>
      </c>
      <c r="C209" s="72">
        <v>33890.32</v>
      </c>
      <c r="D209" s="72" t="s">
        <v>390</v>
      </c>
      <c r="E209" s="47">
        <f t="shared" si="9"/>
        <v>-11081.976238845045</v>
      </c>
      <c r="F209" s="26">
        <f t="shared" si="10"/>
        <v>-11082</v>
      </c>
      <c r="G209" s="27">
        <f t="shared" si="12"/>
        <v>1.9438960000115912E-2</v>
      </c>
      <c r="I209" s="26">
        <v>1.9438960000115912E-2</v>
      </c>
      <c r="N209" s="31"/>
      <c r="O209" s="32"/>
      <c r="P209" s="31"/>
      <c r="R209" s="43">
        <f t="shared" si="11"/>
        <v>18871.82</v>
      </c>
    </row>
    <row r="210" spans="1:18" s="26" customFormat="1" ht="12.95" customHeight="1" x14ac:dyDescent="0.2">
      <c r="A210" s="72" t="s">
        <v>832</v>
      </c>
      <c r="B210" s="71" t="s">
        <v>360</v>
      </c>
      <c r="C210" s="72">
        <v>33894.411999999997</v>
      </c>
      <c r="D210" s="72" t="s">
        <v>390</v>
      </c>
      <c r="E210" s="47">
        <f t="shared" si="9"/>
        <v>-11076.974394812325</v>
      </c>
      <c r="F210" s="26">
        <f t="shared" si="10"/>
        <v>-11077</v>
      </c>
      <c r="G210" s="27">
        <f t="shared" si="12"/>
        <v>2.0947559998603538E-2</v>
      </c>
      <c r="I210" s="26">
        <v>2.0947559998603538E-2</v>
      </c>
      <c r="N210" s="31"/>
      <c r="O210" s="32"/>
      <c r="P210" s="31"/>
      <c r="R210" s="43">
        <f t="shared" si="11"/>
        <v>18875.911999999997</v>
      </c>
    </row>
    <row r="211" spans="1:18" s="26" customFormat="1" ht="12.95" customHeight="1" x14ac:dyDescent="0.2">
      <c r="A211" s="72" t="s">
        <v>832</v>
      </c>
      <c r="B211" s="71" t="s">
        <v>360</v>
      </c>
      <c r="C211" s="72">
        <v>33903.408000000003</v>
      </c>
      <c r="D211" s="72" t="s">
        <v>390</v>
      </c>
      <c r="E211" s="47">
        <f t="shared" si="9"/>
        <v>-11065.978160961295</v>
      </c>
      <c r="F211" s="26">
        <f t="shared" si="10"/>
        <v>-11066</v>
      </c>
      <c r="G211" s="27">
        <f t="shared" si="12"/>
        <v>1.7866480004158802E-2</v>
      </c>
      <c r="I211" s="26">
        <v>1.7866480004158802E-2</v>
      </c>
      <c r="N211" s="31"/>
      <c r="O211" s="32"/>
      <c r="P211" s="31"/>
      <c r="R211" s="43">
        <f t="shared" si="11"/>
        <v>18884.908000000003</v>
      </c>
    </row>
    <row r="212" spans="1:18" s="26" customFormat="1" ht="12.95" customHeight="1" x14ac:dyDescent="0.2">
      <c r="A212" s="72" t="s">
        <v>832</v>
      </c>
      <c r="B212" s="71" t="s">
        <v>360</v>
      </c>
      <c r="C212" s="72">
        <v>33931.228000000003</v>
      </c>
      <c r="D212" s="72" t="s">
        <v>390</v>
      </c>
      <c r="E212" s="47">
        <f t="shared" si="9"/>
        <v>-11031.972466682118</v>
      </c>
      <c r="F212" s="26">
        <f t="shared" si="10"/>
        <v>-11032</v>
      </c>
      <c r="G212" s="27">
        <f t="shared" si="12"/>
        <v>2.2524960004375316E-2</v>
      </c>
      <c r="I212" s="26">
        <v>2.2524960004375316E-2</v>
      </c>
      <c r="N212" s="31"/>
      <c r="O212" s="32"/>
      <c r="P212" s="31"/>
      <c r="R212" s="43">
        <f t="shared" si="11"/>
        <v>18912.728000000003</v>
      </c>
    </row>
    <row r="213" spans="1:18" s="26" customFormat="1" ht="12.95" customHeight="1" x14ac:dyDescent="0.2">
      <c r="A213" s="72" t="s">
        <v>925</v>
      </c>
      <c r="B213" s="71" t="s">
        <v>360</v>
      </c>
      <c r="C213" s="72">
        <v>34248.65</v>
      </c>
      <c r="D213" s="72" t="s">
        <v>390</v>
      </c>
      <c r="E213" s="47">
        <f t="shared" ref="E213:E276" si="13">(C213-C$7)/C$8</f>
        <v>-10643.97262881423</v>
      </c>
      <c r="F213" s="26">
        <f t="shared" ref="F213:F225" si="14">ROUND(2*E213,0)/2</f>
        <v>-10644</v>
      </c>
      <c r="G213" s="27">
        <f t="shared" si="12"/>
        <v>2.2392320002836641E-2</v>
      </c>
      <c r="I213" s="26">
        <v>2.2392320002836641E-2</v>
      </c>
      <c r="N213" s="31"/>
      <c r="O213" s="32"/>
      <c r="P213" s="31"/>
      <c r="R213" s="43">
        <f t="shared" ref="R213:R276" si="15">+C213-15018.5</f>
        <v>19230.150000000001</v>
      </c>
    </row>
    <row r="214" spans="1:18" s="26" customFormat="1" ht="12.95" customHeight="1" x14ac:dyDescent="0.2">
      <c r="A214" s="72" t="s">
        <v>928</v>
      </c>
      <c r="B214" s="71" t="s">
        <v>360</v>
      </c>
      <c r="C214" s="72">
        <v>34479.349000000002</v>
      </c>
      <c r="D214" s="72" t="s">
        <v>390</v>
      </c>
      <c r="E214" s="47">
        <f t="shared" si="13"/>
        <v>-10361.978392131565</v>
      </c>
      <c r="F214" s="26">
        <f t="shared" si="14"/>
        <v>-10362</v>
      </c>
      <c r="G214" s="27">
        <f t="shared" si="12"/>
        <v>1.7677360003290232E-2</v>
      </c>
      <c r="I214" s="26">
        <v>1.7677360003290232E-2</v>
      </c>
      <c r="N214" s="31"/>
      <c r="O214" s="32"/>
      <c r="P214" s="31"/>
      <c r="R214" s="43">
        <f t="shared" si="15"/>
        <v>19460.849000000002</v>
      </c>
    </row>
    <row r="215" spans="1:18" s="26" customFormat="1" ht="12.95" customHeight="1" x14ac:dyDescent="0.2">
      <c r="A215" s="72" t="s">
        <v>931</v>
      </c>
      <c r="B215" s="71" t="s">
        <v>360</v>
      </c>
      <c r="C215" s="72">
        <v>34488.351000000002</v>
      </c>
      <c r="D215" s="72" t="s">
        <v>390</v>
      </c>
      <c r="E215" s="47">
        <f t="shared" si="13"/>
        <v>-10350.974824198382</v>
      </c>
      <c r="F215" s="26">
        <f t="shared" si="14"/>
        <v>-10351</v>
      </c>
      <c r="G215" s="27">
        <f t="shared" si="12"/>
        <v>2.05962800027919E-2</v>
      </c>
      <c r="I215" s="26">
        <v>2.05962800027919E-2</v>
      </c>
      <c r="N215" s="31"/>
      <c r="O215" s="32"/>
      <c r="P215" s="31"/>
      <c r="R215" s="43">
        <f t="shared" si="15"/>
        <v>19469.851000000002</v>
      </c>
    </row>
    <row r="216" spans="1:18" s="26" customFormat="1" ht="12.95" customHeight="1" x14ac:dyDescent="0.2">
      <c r="A216" s="72" t="s">
        <v>429</v>
      </c>
      <c r="B216" s="71" t="s">
        <v>360</v>
      </c>
      <c r="C216" s="72">
        <v>34544.796999999999</v>
      </c>
      <c r="D216" s="72" t="s">
        <v>390</v>
      </c>
      <c r="E216" s="47">
        <f t="shared" si="13"/>
        <v>-10281.978223936618</v>
      </c>
      <c r="F216" s="26">
        <f t="shared" si="14"/>
        <v>-10282</v>
      </c>
      <c r="G216" s="27">
        <f t="shared" si="12"/>
        <v>1.7814959996030666E-2</v>
      </c>
      <c r="I216" s="26">
        <v>1.7814959996030666E-2</v>
      </c>
      <c r="N216" s="31"/>
      <c r="O216" s="32"/>
      <c r="P216" s="31"/>
      <c r="R216" s="43">
        <f t="shared" si="15"/>
        <v>19526.296999999999</v>
      </c>
    </row>
    <row r="217" spans="1:18" s="26" customFormat="1" ht="12.95" customHeight="1" x14ac:dyDescent="0.2">
      <c r="A217" s="72" t="s">
        <v>931</v>
      </c>
      <c r="B217" s="71" t="s">
        <v>360</v>
      </c>
      <c r="C217" s="72">
        <v>34605.339999999997</v>
      </c>
      <c r="D217" s="72" t="s">
        <v>390</v>
      </c>
      <c r="E217" s="47">
        <f t="shared" si="13"/>
        <v>-10207.973667906996</v>
      </c>
      <c r="F217" s="26">
        <f t="shared" si="14"/>
        <v>-10208</v>
      </c>
      <c r="G217" s="27">
        <f t="shared" si="12"/>
        <v>2.154223999241367E-2</v>
      </c>
      <c r="I217" s="26">
        <v>2.154223999241367E-2</v>
      </c>
      <c r="N217" s="31"/>
      <c r="O217" s="32"/>
      <c r="P217" s="31"/>
      <c r="R217" s="43">
        <f t="shared" si="15"/>
        <v>19586.839999999997</v>
      </c>
    </row>
    <row r="218" spans="1:18" s="26" customFormat="1" ht="12.95" customHeight="1" x14ac:dyDescent="0.2">
      <c r="A218" s="72" t="s">
        <v>429</v>
      </c>
      <c r="B218" s="71" t="s">
        <v>360</v>
      </c>
      <c r="C218" s="72">
        <v>34895.760000000002</v>
      </c>
      <c r="D218" s="72" t="s">
        <v>390</v>
      </c>
      <c r="E218" s="47">
        <f t="shared" si="13"/>
        <v>-9852.9796444505409</v>
      </c>
      <c r="F218" s="26">
        <f t="shared" si="14"/>
        <v>-9853</v>
      </c>
      <c r="G218" s="27">
        <f t="shared" si="12"/>
        <v>1.6652840000460856E-2</v>
      </c>
      <c r="I218" s="26">
        <v>1.6652840000460856E-2</v>
      </c>
      <c r="N218" s="31"/>
      <c r="O218" s="32"/>
      <c r="P218" s="31"/>
      <c r="R218" s="43">
        <f t="shared" si="15"/>
        <v>19877.260000000002</v>
      </c>
    </row>
    <row r="219" spans="1:18" s="26" customFormat="1" ht="12.95" customHeight="1" x14ac:dyDescent="0.2">
      <c r="A219" s="72" t="s">
        <v>943</v>
      </c>
      <c r="B219" s="71" t="s">
        <v>360</v>
      </c>
      <c r="C219" s="72">
        <v>34901.485999999997</v>
      </c>
      <c r="D219" s="72" t="s">
        <v>390</v>
      </c>
      <c r="E219" s="47">
        <f t="shared" si="13"/>
        <v>-9845.9804853764072</v>
      </c>
      <c r="F219" s="26">
        <f t="shared" si="14"/>
        <v>-9846</v>
      </c>
      <c r="G219" s="27">
        <f t="shared" si="12"/>
        <v>1.5964879996317904E-2</v>
      </c>
      <c r="I219" s="26">
        <v>1.5964879996317904E-2</v>
      </c>
      <c r="N219" s="31"/>
      <c r="O219" s="32"/>
      <c r="P219" s="31"/>
      <c r="R219" s="43">
        <f t="shared" si="15"/>
        <v>19882.985999999997</v>
      </c>
    </row>
    <row r="220" spans="1:18" s="26" customFormat="1" ht="12.95" customHeight="1" x14ac:dyDescent="0.2">
      <c r="A220" s="72" t="s">
        <v>943</v>
      </c>
      <c r="B220" s="71" t="s">
        <v>360</v>
      </c>
      <c r="C220" s="72">
        <v>34905.576099999998</v>
      </c>
      <c r="D220" s="72" t="s">
        <v>390</v>
      </c>
      <c r="E220" s="47">
        <f t="shared" si="13"/>
        <v>-9840.980963803031</v>
      </c>
      <c r="F220" s="26">
        <f t="shared" si="14"/>
        <v>-9841</v>
      </c>
      <c r="G220" s="27">
        <f t="shared" si="12"/>
        <v>1.5573479999147821E-2</v>
      </c>
      <c r="I220" s="26">
        <v>1.5573479999147821E-2</v>
      </c>
      <c r="N220" s="31"/>
      <c r="O220" s="32"/>
      <c r="P220" s="31"/>
      <c r="R220" s="43">
        <f t="shared" si="15"/>
        <v>19887.076099999998</v>
      </c>
    </row>
    <row r="221" spans="1:18" s="26" customFormat="1" ht="12.95" customHeight="1" x14ac:dyDescent="0.2">
      <c r="A221" s="72" t="s">
        <v>949</v>
      </c>
      <c r="B221" s="71" t="s">
        <v>360</v>
      </c>
      <c r="C221" s="72">
        <v>34919.485999999997</v>
      </c>
      <c r="D221" s="72" t="s">
        <v>390</v>
      </c>
      <c r="E221" s="47">
        <f t="shared" si="13"/>
        <v>-9823.9782388981475</v>
      </c>
      <c r="F221" s="26">
        <f t="shared" si="14"/>
        <v>-9824</v>
      </c>
      <c r="G221" s="27">
        <f t="shared" si="12"/>
        <v>1.7802719994506333E-2</v>
      </c>
      <c r="I221" s="26">
        <v>1.7802719994506333E-2</v>
      </c>
      <c r="N221" s="31"/>
      <c r="O221" s="32"/>
      <c r="P221" s="31"/>
      <c r="R221" s="43">
        <f t="shared" si="15"/>
        <v>19900.985999999997</v>
      </c>
    </row>
    <row r="222" spans="1:18" s="26" customFormat="1" ht="12.95" customHeight="1" x14ac:dyDescent="0.2">
      <c r="A222" s="72" t="s">
        <v>943</v>
      </c>
      <c r="B222" s="71" t="s">
        <v>360</v>
      </c>
      <c r="C222" s="72">
        <v>34923.573199999999</v>
      </c>
      <c r="D222" s="72" t="s">
        <v>390</v>
      </c>
      <c r="E222" s="47">
        <f t="shared" si="13"/>
        <v>-9818.9822621311487</v>
      </c>
      <c r="F222" s="26">
        <f t="shared" si="14"/>
        <v>-9819</v>
      </c>
      <c r="G222" s="27">
        <f t="shared" si="12"/>
        <v>1.4511319997836836E-2</v>
      </c>
      <c r="I222" s="26">
        <v>1.4511319997836836E-2</v>
      </c>
      <c r="N222" s="31"/>
      <c r="O222" s="32"/>
      <c r="P222" s="31"/>
      <c r="R222" s="43">
        <f t="shared" si="15"/>
        <v>19905.073199999999</v>
      </c>
    </row>
    <row r="223" spans="1:18" s="26" customFormat="1" ht="12.95" customHeight="1" x14ac:dyDescent="0.2">
      <c r="A223" s="72" t="s">
        <v>949</v>
      </c>
      <c r="B223" s="71" t="s">
        <v>360</v>
      </c>
      <c r="C223" s="72">
        <v>34942.391000000003</v>
      </c>
      <c r="D223" s="72" t="s">
        <v>390</v>
      </c>
      <c r="E223" s="47">
        <f t="shared" si="13"/>
        <v>-9795.9803802545557</v>
      </c>
      <c r="F223" s="26">
        <f t="shared" si="14"/>
        <v>-9796</v>
      </c>
      <c r="G223" s="27">
        <f t="shared" si="12"/>
        <v>1.6050880003604107E-2</v>
      </c>
      <c r="I223" s="26">
        <v>1.6050880003604107E-2</v>
      </c>
      <c r="N223" s="31"/>
      <c r="O223" s="32"/>
      <c r="P223" s="31"/>
      <c r="R223" s="43">
        <f t="shared" si="15"/>
        <v>19923.891000000003</v>
      </c>
    </row>
    <row r="224" spans="1:18" s="26" customFormat="1" ht="12.95" customHeight="1" x14ac:dyDescent="0.2">
      <c r="A224" s="72" t="s">
        <v>949</v>
      </c>
      <c r="B224" s="71" t="s">
        <v>360</v>
      </c>
      <c r="C224" s="72">
        <v>34951.39</v>
      </c>
      <c r="D224" s="72" t="s">
        <v>390</v>
      </c>
      <c r="E224" s="47">
        <f t="shared" si="13"/>
        <v>-9784.9804793624571</v>
      </c>
      <c r="F224" s="26">
        <f t="shared" si="14"/>
        <v>-9785</v>
      </c>
      <c r="G224" s="27">
        <f t="shared" si="12"/>
        <v>1.5969799998856615E-2</v>
      </c>
      <c r="I224" s="26">
        <v>1.5969799998856615E-2</v>
      </c>
      <c r="N224" s="31"/>
      <c r="O224" s="32"/>
      <c r="P224" s="31"/>
      <c r="R224" s="43">
        <f t="shared" si="15"/>
        <v>19932.89</v>
      </c>
    </row>
    <row r="225" spans="1:18" s="26" customFormat="1" ht="12.95" customHeight="1" x14ac:dyDescent="0.2">
      <c r="A225" s="72" t="s">
        <v>949</v>
      </c>
      <c r="B225" s="71" t="s">
        <v>360</v>
      </c>
      <c r="C225" s="72">
        <v>34964.483</v>
      </c>
      <c r="D225" s="72" t="s">
        <v>390</v>
      </c>
      <c r="E225" s="47">
        <f t="shared" si="13"/>
        <v>-9768.9762897435758</v>
      </c>
      <c r="F225" s="26">
        <f t="shared" si="14"/>
        <v>-9769</v>
      </c>
      <c r="G225" s="27">
        <f t="shared" si="12"/>
        <v>1.939732000028016E-2</v>
      </c>
      <c r="I225" s="26">
        <v>1.939732000028016E-2</v>
      </c>
      <c r="N225" s="31"/>
      <c r="O225" s="32"/>
      <c r="P225" s="31"/>
      <c r="R225" s="43">
        <f t="shared" si="15"/>
        <v>19945.983</v>
      </c>
    </row>
    <row r="226" spans="1:18" s="26" customFormat="1" ht="12.95" customHeight="1" x14ac:dyDescent="0.2">
      <c r="A226" s="47" t="s">
        <v>264</v>
      </c>
      <c r="B226" s="53"/>
      <c r="C226" s="38">
        <v>34987.385199999997</v>
      </c>
      <c r="D226" s="38"/>
      <c r="E226" s="26">
        <f t="shared" si="13"/>
        <v>-9740.9818536716684</v>
      </c>
      <c r="F226" s="26">
        <v>-9741</v>
      </c>
      <c r="G226" s="27">
        <f t="shared" si="12"/>
        <v>1.4845479992800392E-2</v>
      </c>
      <c r="J226" s="26">
        <f>G226</f>
        <v>1.4845479992800392E-2</v>
      </c>
      <c r="N226" s="31"/>
      <c r="O226" s="31"/>
      <c r="P226" s="31"/>
      <c r="R226" s="43">
        <f t="shared" si="15"/>
        <v>19968.885199999997</v>
      </c>
    </row>
    <row r="227" spans="1:18" s="26" customFormat="1" ht="12.95" customHeight="1" x14ac:dyDescent="0.2">
      <c r="A227" s="72" t="s">
        <v>943</v>
      </c>
      <c r="B227" s="71" t="s">
        <v>360</v>
      </c>
      <c r="C227" s="72">
        <v>34987.385399999999</v>
      </c>
      <c r="D227" s="72" t="s">
        <v>390</v>
      </c>
      <c r="E227" s="47">
        <f t="shared" si="13"/>
        <v>-9740.9816092022611</v>
      </c>
      <c r="F227" s="26">
        <f t="shared" ref="F227:F258" si="16">ROUND(2*E227,0)/2</f>
        <v>-9741</v>
      </c>
      <c r="G227" s="27">
        <f t="shared" ref="G227:G290" si="17">C227-(C$7+F227*C$8)</f>
        <v>1.5045479995023925E-2</v>
      </c>
      <c r="I227" s="26">
        <v>1.5045479995023925E-2</v>
      </c>
      <c r="N227" s="31"/>
      <c r="O227" s="32"/>
      <c r="P227" s="31"/>
      <c r="R227" s="43">
        <f t="shared" si="15"/>
        <v>19968.885399999999</v>
      </c>
    </row>
    <row r="228" spans="1:18" s="26" customFormat="1" ht="12.95" customHeight="1" x14ac:dyDescent="0.2">
      <c r="A228" s="72" t="s">
        <v>949</v>
      </c>
      <c r="B228" s="71" t="s">
        <v>360</v>
      </c>
      <c r="C228" s="72">
        <v>34991.478000000003</v>
      </c>
      <c r="D228" s="72" t="s">
        <v>390</v>
      </c>
      <c r="E228" s="47">
        <f t="shared" si="13"/>
        <v>-9735.9790317613169</v>
      </c>
      <c r="F228" s="26">
        <f t="shared" si="16"/>
        <v>-9736</v>
      </c>
      <c r="G228" s="27">
        <f t="shared" si="17"/>
        <v>1.7154080000182148E-2</v>
      </c>
      <c r="I228" s="26">
        <v>1.7154080000182148E-2</v>
      </c>
      <c r="N228" s="31"/>
      <c r="O228" s="32"/>
      <c r="P228" s="31"/>
      <c r="R228" s="43">
        <f t="shared" si="15"/>
        <v>19972.978000000003</v>
      </c>
    </row>
    <row r="229" spans="1:18" s="26" customFormat="1" ht="12.95" customHeight="1" x14ac:dyDescent="0.2">
      <c r="A229" s="72" t="s">
        <v>949</v>
      </c>
      <c r="B229" s="71" t="s">
        <v>360</v>
      </c>
      <c r="C229" s="72">
        <v>35005.385999999999</v>
      </c>
      <c r="D229" s="72" t="s">
        <v>390</v>
      </c>
      <c r="E229" s="47">
        <f t="shared" si="13"/>
        <v>-9718.9786293157867</v>
      </c>
      <c r="F229" s="26">
        <f t="shared" si="16"/>
        <v>-9719</v>
      </c>
      <c r="G229" s="27">
        <f t="shared" si="17"/>
        <v>1.7483319999882951E-2</v>
      </c>
      <c r="I229" s="26">
        <v>1.7483319999882951E-2</v>
      </c>
      <c r="O229" s="27"/>
      <c r="P229" s="31"/>
      <c r="R229" s="43">
        <f t="shared" si="15"/>
        <v>19986.885999999999</v>
      </c>
    </row>
    <row r="230" spans="1:18" s="26" customFormat="1" ht="12.95" customHeight="1" x14ac:dyDescent="0.2">
      <c r="A230" s="72" t="s">
        <v>949</v>
      </c>
      <c r="B230" s="71" t="s">
        <v>360</v>
      </c>
      <c r="C230" s="72">
        <v>35010.284</v>
      </c>
      <c r="D230" s="72" t="s">
        <v>390</v>
      </c>
      <c r="E230" s="47">
        <f t="shared" si="13"/>
        <v>-9712.9915735796458</v>
      </c>
      <c r="F230" s="26">
        <f t="shared" si="16"/>
        <v>-9713</v>
      </c>
      <c r="G230" s="27">
        <f t="shared" si="17"/>
        <v>6.8936399984522723E-3</v>
      </c>
      <c r="I230" s="26">
        <v>6.8936399984522723E-3</v>
      </c>
      <c r="O230" s="27"/>
      <c r="P230" s="31"/>
      <c r="R230" s="43">
        <f t="shared" si="15"/>
        <v>19991.784</v>
      </c>
    </row>
    <row r="231" spans="1:18" s="26" customFormat="1" ht="12.95" customHeight="1" x14ac:dyDescent="0.2">
      <c r="A231" s="72" t="s">
        <v>928</v>
      </c>
      <c r="B231" s="71" t="s">
        <v>360</v>
      </c>
      <c r="C231" s="72">
        <v>35010.292999999998</v>
      </c>
      <c r="D231" s="72" t="s">
        <v>390</v>
      </c>
      <c r="E231" s="47">
        <f t="shared" si="13"/>
        <v>-9712.9805724564085</v>
      </c>
      <c r="F231" s="26">
        <f t="shared" si="16"/>
        <v>-9713</v>
      </c>
      <c r="G231" s="27">
        <f t="shared" si="17"/>
        <v>1.5893639996647835E-2</v>
      </c>
      <c r="I231" s="26">
        <v>1.5893639996647835E-2</v>
      </c>
      <c r="O231" s="27"/>
      <c r="P231" s="31"/>
      <c r="R231" s="43">
        <f t="shared" si="15"/>
        <v>19991.792999999998</v>
      </c>
    </row>
    <row r="232" spans="1:18" s="26" customFormat="1" ht="12.95" customHeight="1" x14ac:dyDescent="0.2">
      <c r="A232" s="72" t="s">
        <v>949</v>
      </c>
      <c r="B232" s="71" t="s">
        <v>360</v>
      </c>
      <c r="C232" s="72">
        <v>35019.288</v>
      </c>
      <c r="D232" s="72" t="s">
        <v>390</v>
      </c>
      <c r="E232" s="47">
        <f t="shared" si="13"/>
        <v>-9701.9855609524093</v>
      </c>
      <c r="F232" s="26">
        <f t="shared" si="16"/>
        <v>-9702</v>
      </c>
      <c r="G232" s="27">
        <f t="shared" si="17"/>
        <v>1.1812559998361394E-2</v>
      </c>
      <c r="I232" s="26">
        <v>1.1812559998361394E-2</v>
      </c>
      <c r="O232" s="27"/>
      <c r="P232" s="31"/>
      <c r="R232" s="43">
        <f t="shared" si="15"/>
        <v>20000.788</v>
      </c>
    </row>
    <row r="233" spans="1:18" s="26" customFormat="1" ht="12.95" customHeight="1" x14ac:dyDescent="0.2">
      <c r="A233" s="72" t="s">
        <v>949</v>
      </c>
      <c r="B233" s="71" t="s">
        <v>360</v>
      </c>
      <c r="C233" s="72">
        <v>35033.205000000002</v>
      </c>
      <c r="D233" s="72" t="s">
        <v>390</v>
      </c>
      <c r="E233" s="47">
        <f t="shared" si="13"/>
        <v>-9684.9741573836327</v>
      </c>
      <c r="F233" s="26">
        <f t="shared" si="16"/>
        <v>-9685</v>
      </c>
      <c r="G233" s="27">
        <f t="shared" si="17"/>
        <v>2.1141800003533717E-2</v>
      </c>
      <c r="I233" s="26">
        <v>2.1141800003533717E-2</v>
      </c>
      <c r="O233" s="27"/>
      <c r="P233" s="31"/>
      <c r="R233" s="43">
        <f t="shared" si="15"/>
        <v>20014.705000000002</v>
      </c>
    </row>
    <row r="234" spans="1:18" s="26" customFormat="1" ht="12.95" customHeight="1" x14ac:dyDescent="0.2">
      <c r="A234" s="72" t="s">
        <v>928</v>
      </c>
      <c r="B234" s="71" t="s">
        <v>360</v>
      </c>
      <c r="C234" s="72">
        <v>35216.446000000004</v>
      </c>
      <c r="D234" s="72" t="s">
        <v>390</v>
      </c>
      <c r="E234" s="47">
        <f t="shared" si="13"/>
        <v>-9460.9900658879251</v>
      </c>
      <c r="F234" s="26">
        <f t="shared" si="16"/>
        <v>-9461</v>
      </c>
      <c r="G234" s="27">
        <f t="shared" si="17"/>
        <v>8.1270800001220778E-3</v>
      </c>
      <c r="I234" s="26">
        <v>8.1270800001220778E-3</v>
      </c>
      <c r="O234" s="27"/>
      <c r="P234" s="31"/>
      <c r="R234" s="43">
        <f t="shared" si="15"/>
        <v>20197.946000000004</v>
      </c>
    </row>
    <row r="235" spans="1:18" s="26" customFormat="1" ht="12.95" customHeight="1" x14ac:dyDescent="0.2">
      <c r="A235" s="72" t="s">
        <v>949</v>
      </c>
      <c r="B235" s="71" t="s">
        <v>360</v>
      </c>
      <c r="C235" s="72">
        <v>35229.542999999998</v>
      </c>
      <c r="D235" s="72" t="s">
        <v>390</v>
      </c>
      <c r="E235" s="47">
        <f t="shared" si="13"/>
        <v>-9444.9809868809443</v>
      </c>
      <c r="F235" s="26">
        <f t="shared" si="16"/>
        <v>-9445</v>
      </c>
      <c r="G235" s="27">
        <f t="shared" si="17"/>
        <v>1.5554599995084573E-2</v>
      </c>
      <c r="I235" s="26">
        <v>1.5554599995084573E-2</v>
      </c>
      <c r="O235" s="27"/>
      <c r="P235" s="31"/>
      <c r="R235" s="43">
        <f t="shared" si="15"/>
        <v>20211.042999999998</v>
      </c>
    </row>
    <row r="236" spans="1:18" s="26" customFormat="1" ht="12.95" customHeight="1" x14ac:dyDescent="0.2">
      <c r="A236" s="72" t="s">
        <v>949</v>
      </c>
      <c r="B236" s="71" t="s">
        <v>360</v>
      </c>
      <c r="C236" s="72">
        <v>35328.529000000002</v>
      </c>
      <c r="D236" s="72" t="s">
        <v>390</v>
      </c>
      <c r="E236" s="47">
        <f t="shared" si="13"/>
        <v>-9323.9857441088843</v>
      </c>
      <c r="F236" s="26">
        <f t="shared" si="16"/>
        <v>-9324</v>
      </c>
      <c r="G236" s="27">
        <f t="shared" si="17"/>
        <v>1.1662720004096627E-2</v>
      </c>
      <c r="I236" s="26">
        <v>1.1662720004096627E-2</v>
      </c>
      <c r="O236" s="27"/>
      <c r="P236" s="31"/>
      <c r="R236" s="43">
        <f t="shared" si="15"/>
        <v>20310.029000000002</v>
      </c>
    </row>
    <row r="237" spans="1:18" s="26" customFormat="1" ht="12.95" customHeight="1" x14ac:dyDescent="0.2">
      <c r="A237" s="72" t="s">
        <v>949</v>
      </c>
      <c r="B237" s="71" t="s">
        <v>360</v>
      </c>
      <c r="C237" s="72">
        <v>35338.341999999997</v>
      </c>
      <c r="D237" s="72" t="s">
        <v>390</v>
      </c>
      <c r="E237" s="47">
        <f t="shared" si="13"/>
        <v>-9311.9908527371608</v>
      </c>
      <c r="F237" s="26">
        <f t="shared" si="16"/>
        <v>-9312</v>
      </c>
      <c r="G237" s="27">
        <f t="shared" si="17"/>
        <v>7.4833599937846884E-3</v>
      </c>
      <c r="I237" s="26">
        <v>7.4833599937846884E-3</v>
      </c>
      <c r="O237" s="27"/>
      <c r="P237" s="31"/>
      <c r="R237" s="43">
        <f t="shared" si="15"/>
        <v>20319.841999999997</v>
      </c>
    </row>
    <row r="238" spans="1:18" s="26" customFormat="1" ht="12.95" customHeight="1" x14ac:dyDescent="0.2">
      <c r="A238" s="72" t="s">
        <v>987</v>
      </c>
      <c r="B238" s="71" t="s">
        <v>360</v>
      </c>
      <c r="C238" s="72">
        <v>35347.349000000002</v>
      </c>
      <c r="D238" s="72" t="s">
        <v>390</v>
      </c>
      <c r="E238" s="47">
        <f t="shared" si="13"/>
        <v>-9300.981173068838</v>
      </c>
      <c r="F238" s="26">
        <f t="shared" si="16"/>
        <v>-9301</v>
      </c>
      <c r="G238" s="27">
        <f t="shared" si="17"/>
        <v>1.5402279997942969E-2</v>
      </c>
      <c r="I238" s="26">
        <v>1.5402279997942969E-2</v>
      </c>
      <c r="O238" s="27"/>
      <c r="P238" s="31"/>
      <c r="R238" s="43">
        <f t="shared" si="15"/>
        <v>20328.849000000002</v>
      </c>
    </row>
    <row r="239" spans="1:18" s="26" customFormat="1" ht="12.95" customHeight="1" x14ac:dyDescent="0.2">
      <c r="A239" s="72" t="s">
        <v>949</v>
      </c>
      <c r="B239" s="71" t="s">
        <v>360</v>
      </c>
      <c r="C239" s="72">
        <v>35360.44</v>
      </c>
      <c r="D239" s="72" t="s">
        <v>390</v>
      </c>
      <c r="E239" s="47">
        <f t="shared" si="13"/>
        <v>-9284.9794281440099</v>
      </c>
      <c r="F239" s="26">
        <f t="shared" si="16"/>
        <v>-9285</v>
      </c>
      <c r="G239" s="27">
        <f t="shared" si="17"/>
        <v>1.6829799998959061E-2</v>
      </c>
      <c r="I239" s="26">
        <v>1.6829799998959061E-2</v>
      </c>
      <c r="O239" s="27"/>
      <c r="P239" s="31"/>
      <c r="R239" s="43">
        <f t="shared" si="15"/>
        <v>20341.940000000002</v>
      </c>
    </row>
    <row r="240" spans="1:18" s="26" customFormat="1" ht="12.95" customHeight="1" x14ac:dyDescent="0.2">
      <c r="A240" s="72" t="s">
        <v>993</v>
      </c>
      <c r="B240" s="71" t="s">
        <v>360</v>
      </c>
      <c r="C240" s="72">
        <v>35553.504999999997</v>
      </c>
      <c r="D240" s="72" t="s">
        <v>390</v>
      </c>
      <c r="E240" s="47">
        <f t="shared" si="13"/>
        <v>-9048.9869994592864</v>
      </c>
      <c r="F240" s="26">
        <f t="shared" si="16"/>
        <v>-9049</v>
      </c>
      <c r="G240" s="27">
        <f t="shared" si="17"/>
        <v>1.0635719998390414E-2</v>
      </c>
      <c r="I240" s="26">
        <v>1.0635719998390414E-2</v>
      </c>
      <c r="O240" s="27"/>
      <c r="P240" s="31"/>
      <c r="R240" s="43">
        <f t="shared" si="15"/>
        <v>20535.004999999997</v>
      </c>
    </row>
    <row r="241" spans="1:18" s="26" customFormat="1" ht="12.95" customHeight="1" x14ac:dyDescent="0.2">
      <c r="A241" s="72" t="s">
        <v>949</v>
      </c>
      <c r="B241" s="71" t="s">
        <v>360</v>
      </c>
      <c r="C241" s="72">
        <v>35625.502999999997</v>
      </c>
      <c r="D241" s="72" t="s">
        <v>390</v>
      </c>
      <c r="E241" s="47">
        <f t="shared" si="13"/>
        <v>-8960.9804582403031</v>
      </c>
      <c r="F241" s="26">
        <f t="shared" si="16"/>
        <v>-8961</v>
      </c>
      <c r="G241" s="27">
        <f t="shared" si="17"/>
        <v>1.5987079998012632E-2</v>
      </c>
      <c r="I241" s="26">
        <v>1.5987079998012632E-2</v>
      </c>
      <c r="O241" s="27"/>
      <c r="P241" s="31"/>
      <c r="R241" s="43">
        <f t="shared" si="15"/>
        <v>20607.002999999997</v>
      </c>
    </row>
    <row r="242" spans="1:18" s="26" customFormat="1" ht="12.95" customHeight="1" x14ac:dyDescent="0.2">
      <c r="A242" s="72" t="s">
        <v>949</v>
      </c>
      <c r="B242" s="71" t="s">
        <v>360</v>
      </c>
      <c r="C242" s="72">
        <v>35630.409</v>
      </c>
      <c r="D242" s="72" t="s">
        <v>390</v>
      </c>
      <c r="E242" s="47">
        <f t="shared" si="13"/>
        <v>-8954.9836237279487</v>
      </c>
      <c r="F242" s="26">
        <f t="shared" si="16"/>
        <v>-8955</v>
      </c>
      <c r="G242" s="27">
        <f t="shared" si="17"/>
        <v>1.3397399998211768E-2</v>
      </c>
      <c r="I242" s="26">
        <v>1.3397399998211768E-2</v>
      </c>
      <c r="O242" s="27"/>
      <c r="P242" s="31"/>
      <c r="R242" s="43">
        <f t="shared" si="15"/>
        <v>20611.909</v>
      </c>
    </row>
    <row r="243" spans="1:18" s="26" customFormat="1" ht="12.95" customHeight="1" x14ac:dyDescent="0.2">
      <c r="A243" s="72" t="s">
        <v>949</v>
      </c>
      <c r="B243" s="71" t="s">
        <v>360</v>
      </c>
      <c r="C243" s="72">
        <v>35652.500999999997</v>
      </c>
      <c r="D243" s="72" t="s">
        <v>390</v>
      </c>
      <c r="E243" s="47">
        <f t="shared" si="13"/>
        <v>-8927.9795332169688</v>
      </c>
      <c r="F243" s="26">
        <f t="shared" si="16"/>
        <v>-8928</v>
      </c>
      <c r="G243" s="27">
        <f t="shared" si="17"/>
        <v>1.6743839994887821E-2</v>
      </c>
      <c r="I243" s="26">
        <v>1.6743839994887821E-2</v>
      </c>
      <c r="O243" s="27"/>
      <c r="P243" s="31"/>
      <c r="R243" s="43">
        <f t="shared" si="15"/>
        <v>20634.000999999997</v>
      </c>
    </row>
    <row r="244" spans="1:18" s="26" customFormat="1" ht="12.95" customHeight="1" x14ac:dyDescent="0.2">
      <c r="A244" s="72" t="s">
        <v>949</v>
      </c>
      <c r="B244" s="71" t="s">
        <v>360</v>
      </c>
      <c r="C244" s="72">
        <v>35657.406000000003</v>
      </c>
      <c r="D244" s="72" t="s">
        <v>390</v>
      </c>
      <c r="E244" s="47">
        <f t="shared" si="13"/>
        <v>-8921.9839210516348</v>
      </c>
      <c r="F244" s="26">
        <f t="shared" si="16"/>
        <v>-8922</v>
      </c>
      <c r="G244" s="27">
        <f t="shared" si="17"/>
        <v>1.3154159998521209E-2</v>
      </c>
      <c r="I244" s="26">
        <v>1.3154159998521209E-2</v>
      </c>
      <c r="O244" s="27"/>
      <c r="P244" s="31"/>
      <c r="R244" s="43">
        <f t="shared" si="15"/>
        <v>20638.906000000003</v>
      </c>
    </row>
    <row r="245" spans="1:18" s="26" customFormat="1" ht="12.95" customHeight="1" x14ac:dyDescent="0.2">
      <c r="A245" s="72" t="s">
        <v>949</v>
      </c>
      <c r="B245" s="71" t="s">
        <v>360</v>
      </c>
      <c r="C245" s="72">
        <v>35661.491999999998</v>
      </c>
      <c r="D245" s="72" t="s">
        <v>390</v>
      </c>
      <c r="E245" s="47">
        <f t="shared" si="13"/>
        <v>-8916.9894111010763</v>
      </c>
      <c r="F245" s="26">
        <f t="shared" si="16"/>
        <v>-8917</v>
      </c>
      <c r="G245" s="27">
        <f t="shared" si="17"/>
        <v>8.6627599957864732E-3</v>
      </c>
      <c r="I245" s="26">
        <v>8.6627599957864732E-3</v>
      </c>
      <c r="O245" s="27"/>
      <c r="P245" s="31"/>
      <c r="R245" s="43">
        <f t="shared" si="15"/>
        <v>20642.991999999998</v>
      </c>
    </row>
    <row r="246" spans="1:18" s="26" customFormat="1" ht="12.95" customHeight="1" x14ac:dyDescent="0.2">
      <c r="A246" s="72" t="s">
        <v>949</v>
      </c>
      <c r="B246" s="71" t="s">
        <v>360</v>
      </c>
      <c r="C246" s="72">
        <v>35666.404000000002</v>
      </c>
      <c r="D246" s="72" t="s">
        <v>390</v>
      </c>
      <c r="E246" s="47">
        <f t="shared" si="13"/>
        <v>-8910.9852425065583</v>
      </c>
      <c r="F246" s="26">
        <f t="shared" si="16"/>
        <v>-8911</v>
      </c>
      <c r="G246" s="27">
        <f t="shared" si="17"/>
        <v>1.2073080004483927E-2</v>
      </c>
      <c r="I246" s="26">
        <v>1.2073080004483927E-2</v>
      </c>
      <c r="O246" s="27"/>
      <c r="P246" s="31"/>
      <c r="R246" s="43">
        <f t="shared" si="15"/>
        <v>20647.904000000002</v>
      </c>
    </row>
    <row r="247" spans="1:18" s="26" customFormat="1" ht="12.95" customHeight="1" x14ac:dyDescent="0.2">
      <c r="A247" s="72" t="s">
        <v>949</v>
      </c>
      <c r="B247" s="71" t="s">
        <v>360</v>
      </c>
      <c r="C247" s="72">
        <v>35684.400999999998</v>
      </c>
      <c r="D247" s="72" t="s">
        <v>390</v>
      </c>
      <c r="E247" s="47">
        <f t="shared" si="13"/>
        <v>-8888.986663069385</v>
      </c>
      <c r="F247" s="26">
        <f t="shared" si="16"/>
        <v>-8889</v>
      </c>
      <c r="G247" s="27">
        <f t="shared" si="17"/>
        <v>1.0910919998423196E-2</v>
      </c>
      <c r="I247" s="26">
        <v>1.0910919998423196E-2</v>
      </c>
      <c r="O247" s="27"/>
      <c r="P247" s="31"/>
      <c r="R247" s="43">
        <f t="shared" si="15"/>
        <v>20665.900999999998</v>
      </c>
    </row>
    <row r="248" spans="1:18" s="26" customFormat="1" ht="12.95" customHeight="1" x14ac:dyDescent="0.2">
      <c r="A248" s="72" t="s">
        <v>949</v>
      </c>
      <c r="B248" s="71" t="s">
        <v>360</v>
      </c>
      <c r="C248" s="72">
        <v>35688.491000000002</v>
      </c>
      <c r="D248" s="72" t="s">
        <v>390</v>
      </c>
      <c r="E248" s="47">
        <f t="shared" si="13"/>
        <v>-8883.9872637307089</v>
      </c>
      <c r="F248" s="26">
        <f t="shared" si="16"/>
        <v>-8884</v>
      </c>
      <c r="G248" s="27">
        <f t="shared" si="17"/>
        <v>1.0419520003779326E-2</v>
      </c>
      <c r="I248" s="26">
        <v>1.0419520003779326E-2</v>
      </c>
      <c r="O248" s="27"/>
      <c r="P248" s="31"/>
      <c r="R248" s="43">
        <f t="shared" si="15"/>
        <v>20669.991000000002</v>
      </c>
    </row>
    <row r="249" spans="1:18" s="26" customFormat="1" ht="12.95" customHeight="1" x14ac:dyDescent="0.2">
      <c r="A249" s="72" t="s">
        <v>949</v>
      </c>
      <c r="B249" s="71" t="s">
        <v>360</v>
      </c>
      <c r="C249" s="72">
        <v>35702.400999999998</v>
      </c>
      <c r="D249" s="72" t="s">
        <v>390</v>
      </c>
      <c r="E249" s="47">
        <f t="shared" si="13"/>
        <v>-8866.9844165911254</v>
      </c>
      <c r="F249" s="26">
        <f t="shared" si="16"/>
        <v>-8867</v>
      </c>
      <c r="G249" s="27">
        <f t="shared" si="17"/>
        <v>1.2748759996611625E-2</v>
      </c>
      <c r="I249" s="26">
        <v>1.2748759996611625E-2</v>
      </c>
      <c r="O249" s="27"/>
      <c r="P249" s="31"/>
      <c r="R249" s="43">
        <f t="shared" si="15"/>
        <v>20683.900999999998</v>
      </c>
    </row>
    <row r="250" spans="1:18" s="26" customFormat="1" ht="12.95" customHeight="1" x14ac:dyDescent="0.2">
      <c r="A250" s="72" t="s">
        <v>949</v>
      </c>
      <c r="B250" s="71" t="s">
        <v>360</v>
      </c>
      <c r="C250" s="72">
        <v>35720.396000000001</v>
      </c>
      <c r="D250" s="72" t="s">
        <v>390</v>
      </c>
      <c r="E250" s="47">
        <f t="shared" si="13"/>
        <v>-8844.9882818479964</v>
      </c>
      <c r="F250" s="26">
        <f t="shared" si="16"/>
        <v>-8845</v>
      </c>
      <c r="G250" s="27">
        <f t="shared" si="17"/>
        <v>9.5865999974193983E-3</v>
      </c>
      <c r="I250" s="26">
        <v>9.5865999974193983E-3</v>
      </c>
      <c r="O250" s="27"/>
      <c r="P250" s="31"/>
      <c r="R250" s="43">
        <f t="shared" si="15"/>
        <v>20701.896000000001</v>
      </c>
    </row>
    <row r="251" spans="1:18" s="26" customFormat="1" ht="12.95" customHeight="1" x14ac:dyDescent="0.2">
      <c r="A251" s="72" t="s">
        <v>1020</v>
      </c>
      <c r="B251" s="71" t="s">
        <v>360</v>
      </c>
      <c r="C251" s="72">
        <v>35720.398999999998</v>
      </c>
      <c r="D251" s="72" t="s">
        <v>390</v>
      </c>
      <c r="E251" s="47">
        <f t="shared" si="13"/>
        <v>-8844.9846148069191</v>
      </c>
      <c r="F251" s="26">
        <f t="shared" si="16"/>
        <v>-8845</v>
      </c>
      <c r="G251" s="27">
        <f t="shared" si="17"/>
        <v>1.25865999943926E-2</v>
      </c>
      <c r="I251" s="26">
        <v>1.25865999943926E-2</v>
      </c>
      <c r="O251" s="27"/>
      <c r="P251" s="31"/>
      <c r="R251" s="43">
        <f t="shared" si="15"/>
        <v>20701.898999999998</v>
      </c>
    </row>
    <row r="252" spans="1:18" s="26" customFormat="1" ht="12.95" customHeight="1" x14ac:dyDescent="0.2">
      <c r="A252" s="72" t="s">
        <v>949</v>
      </c>
      <c r="B252" s="71" t="s">
        <v>360</v>
      </c>
      <c r="C252" s="72">
        <v>35743.313999999998</v>
      </c>
      <c r="D252" s="72" t="s">
        <v>390</v>
      </c>
      <c r="E252" s="47">
        <f t="shared" si="13"/>
        <v>-8816.9745326930679</v>
      </c>
      <c r="F252" s="26">
        <f t="shared" si="16"/>
        <v>-8817</v>
      </c>
      <c r="G252" s="27">
        <f t="shared" si="17"/>
        <v>2.0834759998251684E-2</v>
      </c>
      <c r="I252" s="26">
        <v>2.0834759998251684E-2</v>
      </c>
      <c r="O252" s="27"/>
      <c r="P252" s="31"/>
      <c r="R252" s="43">
        <f t="shared" si="15"/>
        <v>20724.813999999998</v>
      </c>
    </row>
    <row r="253" spans="1:18" s="26" customFormat="1" ht="12.95" customHeight="1" x14ac:dyDescent="0.2">
      <c r="A253" s="72" t="s">
        <v>949</v>
      </c>
      <c r="B253" s="71" t="s">
        <v>360</v>
      </c>
      <c r="C253" s="72">
        <v>35770.300999999999</v>
      </c>
      <c r="D253" s="72" t="s">
        <v>390</v>
      </c>
      <c r="E253" s="47">
        <f t="shared" si="13"/>
        <v>-8783.9870534870224</v>
      </c>
      <c r="F253" s="26">
        <f t="shared" si="16"/>
        <v>-8784</v>
      </c>
      <c r="G253" s="27">
        <f t="shared" si="17"/>
        <v>1.0591519996523857E-2</v>
      </c>
      <c r="I253" s="26">
        <v>1.0591519996523857E-2</v>
      </c>
      <c r="O253" s="27"/>
      <c r="P253" s="31"/>
      <c r="R253" s="43">
        <f t="shared" si="15"/>
        <v>20751.800999999999</v>
      </c>
    </row>
    <row r="254" spans="1:18" s="26" customFormat="1" ht="12.95" customHeight="1" x14ac:dyDescent="0.2">
      <c r="A254" s="72" t="s">
        <v>993</v>
      </c>
      <c r="B254" s="71" t="s">
        <v>360</v>
      </c>
      <c r="C254" s="72">
        <v>35908.552000000003</v>
      </c>
      <c r="D254" s="72" t="s">
        <v>390</v>
      </c>
      <c r="E254" s="47">
        <f t="shared" si="13"/>
        <v>-8614.9963547166954</v>
      </c>
      <c r="F254" s="26">
        <f t="shared" si="16"/>
        <v>-8615</v>
      </c>
      <c r="G254" s="27">
        <f t="shared" si="17"/>
        <v>2.9821999996784143E-3</v>
      </c>
      <c r="I254" s="26">
        <v>2.9821999996784143E-3</v>
      </c>
      <c r="O254" s="27"/>
      <c r="P254" s="31"/>
      <c r="R254" s="43">
        <f t="shared" si="15"/>
        <v>20890.052000000003</v>
      </c>
    </row>
    <row r="255" spans="1:18" s="26" customFormat="1" ht="12.95" customHeight="1" x14ac:dyDescent="0.2">
      <c r="A255" s="72" t="s">
        <v>993</v>
      </c>
      <c r="B255" s="71" t="s">
        <v>360</v>
      </c>
      <c r="C255" s="72">
        <v>35958.462</v>
      </c>
      <c r="D255" s="72" t="s">
        <v>390</v>
      </c>
      <c r="E255" s="47">
        <f t="shared" si="13"/>
        <v>-8553.9890146205926</v>
      </c>
      <c r="F255" s="26">
        <f t="shared" si="16"/>
        <v>-8554</v>
      </c>
      <c r="G255" s="27">
        <f t="shared" si="17"/>
        <v>8.9871199961635284E-3</v>
      </c>
      <c r="I255" s="26">
        <v>8.9871199961635284E-3</v>
      </c>
      <c r="O255" s="27"/>
      <c r="P255" s="31"/>
      <c r="R255" s="43">
        <f t="shared" si="15"/>
        <v>20939.962</v>
      </c>
    </row>
    <row r="256" spans="1:18" s="26" customFormat="1" ht="12.95" customHeight="1" x14ac:dyDescent="0.2">
      <c r="A256" s="72" t="s">
        <v>1034</v>
      </c>
      <c r="B256" s="71" t="s">
        <v>360</v>
      </c>
      <c r="C256" s="72">
        <v>35980.550600000002</v>
      </c>
      <c r="D256" s="72" t="s">
        <v>390</v>
      </c>
      <c r="E256" s="47">
        <f t="shared" si="13"/>
        <v>-8526.9890800894955</v>
      </c>
      <c r="F256" s="26">
        <f t="shared" si="16"/>
        <v>-8527</v>
      </c>
      <c r="G256" s="27">
        <f t="shared" si="17"/>
        <v>8.933559998695273E-3</v>
      </c>
      <c r="I256" s="26">
        <v>8.933559998695273E-3</v>
      </c>
      <c r="O256" s="27"/>
      <c r="P256" s="31"/>
      <c r="R256" s="43">
        <f t="shared" si="15"/>
        <v>20962.050600000002</v>
      </c>
    </row>
    <row r="257" spans="1:18" s="26" customFormat="1" ht="12.95" customHeight="1" x14ac:dyDescent="0.2">
      <c r="A257" s="72" t="s">
        <v>949</v>
      </c>
      <c r="B257" s="71" t="s">
        <v>360</v>
      </c>
      <c r="C257" s="72">
        <v>36021.457999999999</v>
      </c>
      <c r="D257" s="72" t="s">
        <v>390</v>
      </c>
      <c r="E257" s="47">
        <f t="shared" si="13"/>
        <v>-8476.9860413347924</v>
      </c>
      <c r="F257" s="26">
        <f t="shared" si="16"/>
        <v>-8477</v>
      </c>
      <c r="G257" s="27">
        <f t="shared" si="17"/>
        <v>1.1419559996284079E-2</v>
      </c>
      <c r="I257" s="26">
        <v>1.1419559996284079E-2</v>
      </c>
      <c r="O257" s="27"/>
      <c r="P257" s="31"/>
      <c r="R257" s="43">
        <f t="shared" si="15"/>
        <v>21002.957999999999</v>
      </c>
    </row>
    <row r="258" spans="1:18" s="26" customFormat="1" ht="12.95" customHeight="1" x14ac:dyDescent="0.2">
      <c r="A258" s="72" t="s">
        <v>949</v>
      </c>
      <c r="B258" s="71" t="s">
        <v>360</v>
      </c>
      <c r="C258" s="72">
        <v>36039.457000000002</v>
      </c>
      <c r="D258" s="72" t="s">
        <v>390</v>
      </c>
      <c r="E258" s="47">
        <f t="shared" si="13"/>
        <v>-8454.9850172035549</v>
      </c>
      <c r="F258" s="26">
        <f t="shared" si="16"/>
        <v>-8455</v>
      </c>
      <c r="G258" s="27">
        <f t="shared" si="17"/>
        <v>1.2257400005182717E-2</v>
      </c>
      <c r="I258" s="26">
        <v>1.2257400005182717E-2</v>
      </c>
      <c r="O258" s="27"/>
      <c r="P258" s="31"/>
      <c r="R258" s="43">
        <f t="shared" si="15"/>
        <v>21020.957000000002</v>
      </c>
    </row>
    <row r="259" spans="1:18" s="26" customFormat="1" ht="12.95" customHeight="1" x14ac:dyDescent="0.2">
      <c r="A259" s="72" t="s">
        <v>949</v>
      </c>
      <c r="B259" s="71" t="s">
        <v>360</v>
      </c>
      <c r="C259" s="72">
        <v>36062.360999999997</v>
      </c>
      <c r="D259" s="72" t="s">
        <v>390</v>
      </c>
      <c r="E259" s="47">
        <f t="shared" si="13"/>
        <v>-8426.9883809070034</v>
      </c>
      <c r="F259" s="26">
        <f t="shared" ref="F259:F290" si="18">ROUND(2*E259,0)/2</f>
        <v>-8427</v>
      </c>
      <c r="G259" s="27">
        <f t="shared" si="17"/>
        <v>9.5055599958868697E-3</v>
      </c>
      <c r="I259" s="26">
        <v>9.5055599958868697E-3</v>
      </c>
      <c r="O259" s="27"/>
      <c r="P259" s="31"/>
      <c r="R259" s="43">
        <f t="shared" si="15"/>
        <v>21043.860999999997</v>
      </c>
    </row>
    <row r="260" spans="1:18" s="26" customFormat="1" ht="12.95" customHeight="1" x14ac:dyDescent="0.2">
      <c r="A260" s="72" t="s">
        <v>949</v>
      </c>
      <c r="B260" s="71" t="s">
        <v>360</v>
      </c>
      <c r="C260" s="72">
        <v>36121.260999999999</v>
      </c>
      <c r="D260" s="72" t="s">
        <v>390</v>
      </c>
      <c r="E260" s="47">
        <f t="shared" si="13"/>
        <v>-8354.9921410420302</v>
      </c>
      <c r="F260" s="26">
        <f t="shared" si="18"/>
        <v>-8355</v>
      </c>
      <c r="G260" s="27">
        <f t="shared" si="17"/>
        <v>6.4293999967048876E-3</v>
      </c>
      <c r="I260" s="26">
        <v>6.4293999967048876E-3</v>
      </c>
      <c r="O260" s="27"/>
      <c r="P260" s="31"/>
      <c r="R260" s="43">
        <f t="shared" si="15"/>
        <v>21102.760999999999</v>
      </c>
    </row>
    <row r="261" spans="1:18" s="26" customFormat="1" ht="12.95" customHeight="1" x14ac:dyDescent="0.2">
      <c r="A261" s="72" t="s">
        <v>949</v>
      </c>
      <c r="B261" s="71" t="s">
        <v>360</v>
      </c>
      <c r="C261" s="72">
        <v>36125.357000000004</v>
      </c>
      <c r="D261" s="72" t="s">
        <v>390</v>
      </c>
      <c r="E261" s="47">
        <f t="shared" si="13"/>
        <v>-8349.9854076211941</v>
      </c>
      <c r="F261" s="26">
        <f t="shared" si="18"/>
        <v>-8350</v>
      </c>
      <c r="G261" s="27">
        <f t="shared" si="17"/>
        <v>1.1938000003283378E-2</v>
      </c>
      <c r="I261" s="26">
        <v>1.1938000003283378E-2</v>
      </c>
      <c r="O261" s="27"/>
      <c r="P261" s="31"/>
      <c r="R261" s="43">
        <f t="shared" si="15"/>
        <v>21106.857000000004</v>
      </c>
    </row>
    <row r="262" spans="1:18" s="26" customFormat="1" ht="12.95" customHeight="1" x14ac:dyDescent="0.2">
      <c r="A262" s="72" t="s">
        <v>949</v>
      </c>
      <c r="B262" s="71" t="s">
        <v>360</v>
      </c>
      <c r="C262" s="72">
        <v>36130.266000000003</v>
      </c>
      <c r="D262" s="72" t="s">
        <v>390</v>
      </c>
      <c r="E262" s="47">
        <f t="shared" si="13"/>
        <v>-8343.9849060677625</v>
      </c>
      <c r="F262" s="26">
        <f t="shared" si="18"/>
        <v>-8344</v>
      </c>
      <c r="G262" s="27">
        <f t="shared" si="17"/>
        <v>1.2348320000455715E-2</v>
      </c>
      <c r="I262" s="26">
        <v>1.2348320000455715E-2</v>
      </c>
      <c r="O262" s="27"/>
      <c r="P262" s="31"/>
      <c r="R262" s="43">
        <f t="shared" si="15"/>
        <v>21111.766000000003</v>
      </c>
    </row>
    <row r="263" spans="1:18" s="26" customFormat="1" ht="12.95" customHeight="1" x14ac:dyDescent="0.2">
      <c r="A263" s="72" t="s">
        <v>993</v>
      </c>
      <c r="B263" s="71" t="s">
        <v>360</v>
      </c>
      <c r="C263" s="72">
        <v>36349.500999999997</v>
      </c>
      <c r="D263" s="72" t="s">
        <v>390</v>
      </c>
      <c r="E263" s="47">
        <f t="shared" si="13"/>
        <v>-8076.0036556977047</v>
      </c>
      <c r="F263" s="26">
        <f t="shared" si="18"/>
        <v>-8076</v>
      </c>
      <c r="G263" s="27">
        <f t="shared" si="17"/>
        <v>-2.9907200005254708E-3</v>
      </c>
      <c r="I263" s="26">
        <v>-2.9907200005254708E-3</v>
      </c>
      <c r="O263" s="27"/>
      <c r="P263" s="31"/>
      <c r="R263" s="43">
        <f t="shared" si="15"/>
        <v>21331.000999999997</v>
      </c>
    </row>
    <row r="264" spans="1:18" s="26" customFormat="1" ht="12.95" customHeight="1" x14ac:dyDescent="0.2">
      <c r="A264" s="72" t="s">
        <v>949</v>
      </c>
      <c r="B264" s="71" t="s">
        <v>360</v>
      </c>
      <c r="C264" s="72">
        <v>36354.42</v>
      </c>
      <c r="D264" s="72" t="s">
        <v>390</v>
      </c>
      <c r="E264" s="47">
        <f t="shared" si="13"/>
        <v>-8069.9909306740046</v>
      </c>
      <c r="F264" s="26">
        <f t="shared" si="18"/>
        <v>-8070</v>
      </c>
      <c r="G264" s="27">
        <f t="shared" si="17"/>
        <v>7.4195999986841343E-3</v>
      </c>
      <c r="I264" s="26">
        <v>7.4195999986841343E-3</v>
      </c>
      <c r="O264" s="27"/>
      <c r="P264" s="31"/>
      <c r="R264" s="43">
        <f t="shared" si="15"/>
        <v>21335.919999999998</v>
      </c>
    </row>
    <row r="265" spans="1:18" s="26" customFormat="1" ht="12.95" customHeight="1" x14ac:dyDescent="0.2">
      <c r="A265" s="72" t="s">
        <v>949</v>
      </c>
      <c r="B265" s="71" t="s">
        <v>360</v>
      </c>
      <c r="C265" s="72">
        <v>36372.421999999999</v>
      </c>
      <c r="D265" s="72" t="s">
        <v>390</v>
      </c>
      <c r="E265" s="47">
        <f t="shared" si="13"/>
        <v>-8047.9862395016917</v>
      </c>
      <c r="F265" s="26">
        <f t="shared" si="18"/>
        <v>-8048</v>
      </c>
      <c r="G265" s="27">
        <f t="shared" si="17"/>
        <v>1.1257439997280017E-2</v>
      </c>
      <c r="I265" s="26">
        <v>1.1257439997280017E-2</v>
      </c>
      <c r="O265" s="27"/>
      <c r="P265" s="31"/>
      <c r="R265" s="43">
        <f t="shared" si="15"/>
        <v>21353.921999999999</v>
      </c>
    </row>
    <row r="266" spans="1:18" s="26" customFormat="1" ht="12.95" customHeight="1" x14ac:dyDescent="0.2">
      <c r="A266" s="72" t="s">
        <v>949</v>
      </c>
      <c r="B266" s="71" t="s">
        <v>360</v>
      </c>
      <c r="C266" s="72">
        <v>36381.415999999997</v>
      </c>
      <c r="D266" s="72" t="s">
        <v>390</v>
      </c>
      <c r="E266" s="47">
        <f t="shared" si="13"/>
        <v>-8036.9924503447237</v>
      </c>
      <c r="F266" s="26">
        <f t="shared" si="18"/>
        <v>-8037</v>
      </c>
      <c r="G266" s="27">
        <f t="shared" si="17"/>
        <v>6.17635999515187E-3</v>
      </c>
      <c r="I266" s="26">
        <v>6.17635999515187E-3</v>
      </c>
      <c r="O266" s="27"/>
      <c r="P266" s="31"/>
      <c r="R266" s="43">
        <f t="shared" si="15"/>
        <v>21362.915999999997</v>
      </c>
    </row>
    <row r="267" spans="1:18" s="26" customFormat="1" ht="12.95" customHeight="1" x14ac:dyDescent="0.2">
      <c r="A267" s="72" t="s">
        <v>1059</v>
      </c>
      <c r="B267" s="71" t="s">
        <v>360</v>
      </c>
      <c r="C267" s="72">
        <v>36453.410000000003</v>
      </c>
      <c r="D267" s="72" t="s">
        <v>390</v>
      </c>
      <c r="E267" s="47">
        <f t="shared" si="13"/>
        <v>-7948.9907985138379</v>
      </c>
      <c r="F267" s="26">
        <f t="shared" si="18"/>
        <v>-7949</v>
      </c>
      <c r="G267" s="27">
        <f t="shared" si="17"/>
        <v>7.5277200012351386E-3</v>
      </c>
      <c r="I267" s="26">
        <v>7.5277200012351386E-3</v>
      </c>
      <c r="O267" s="27"/>
      <c r="P267" s="31"/>
      <c r="R267" s="43">
        <f t="shared" si="15"/>
        <v>21434.910000000003</v>
      </c>
    </row>
    <row r="268" spans="1:18" s="26" customFormat="1" ht="12.95" customHeight="1" x14ac:dyDescent="0.2">
      <c r="A268" s="72" t="s">
        <v>1064</v>
      </c>
      <c r="B268" s="71" t="s">
        <v>360</v>
      </c>
      <c r="C268" s="72">
        <v>36453.411899999999</v>
      </c>
      <c r="D268" s="72" t="s">
        <v>390</v>
      </c>
      <c r="E268" s="47">
        <f t="shared" si="13"/>
        <v>-7948.9884760544928</v>
      </c>
      <c r="F268" s="26">
        <f t="shared" si="18"/>
        <v>-7949</v>
      </c>
      <c r="G268" s="27">
        <f t="shared" si="17"/>
        <v>9.4277199968928471E-3</v>
      </c>
      <c r="I268" s="26">
        <v>9.4277199968928471E-3</v>
      </c>
      <c r="O268" s="27"/>
      <c r="P268" s="31"/>
      <c r="R268" s="43">
        <f t="shared" si="15"/>
        <v>21434.911899999999</v>
      </c>
    </row>
    <row r="269" spans="1:18" s="26" customFormat="1" ht="12.95" customHeight="1" x14ac:dyDescent="0.2">
      <c r="A269" s="72" t="s">
        <v>1064</v>
      </c>
      <c r="B269" s="71" t="s">
        <v>360</v>
      </c>
      <c r="C269" s="72">
        <v>36453.412300000004</v>
      </c>
      <c r="D269" s="72" t="s">
        <v>390</v>
      </c>
      <c r="E269" s="47">
        <f t="shared" si="13"/>
        <v>-7948.9879871156772</v>
      </c>
      <c r="F269" s="26">
        <f t="shared" si="18"/>
        <v>-7949</v>
      </c>
      <c r="G269" s="27">
        <f t="shared" si="17"/>
        <v>9.8277200013399124E-3</v>
      </c>
      <c r="I269" s="26">
        <v>9.8277200013399124E-3</v>
      </c>
      <c r="O269" s="27"/>
      <c r="P269" s="31"/>
      <c r="R269" s="43">
        <f t="shared" si="15"/>
        <v>21434.912300000004</v>
      </c>
    </row>
    <row r="270" spans="1:18" s="26" customFormat="1" ht="12.95" customHeight="1" x14ac:dyDescent="0.2">
      <c r="A270" s="72" t="s">
        <v>1064</v>
      </c>
      <c r="B270" s="71" t="s">
        <v>360</v>
      </c>
      <c r="C270" s="72">
        <v>36453.415800000002</v>
      </c>
      <c r="D270" s="72" t="s">
        <v>390</v>
      </c>
      <c r="E270" s="47">
        <f t="shared" si="13"/>
        <v>-7948.9837089010853</v>
      </c>
      <c r="F270" s="26">
        <f t="shared" si="18"/>
        <v>-7949</v>
      </c>
      <c r="G270" s="27">
        <f t="shared" si="17"/>
        <v>1.3327720000233967E-2</v>
      </c>
      <c r="I270" s="26">
        <v>1.3327720000233967E-2</v>
      </c>
      <c r="O270" s="27"/>
      <c r="P270" s="31"/>
      <c r="R270" s="43">
        <f t="shared" si="15"/>
        <v>21434.915800000002</v>
      </c>
    </row>
    <row r="271" spans="1:18" s="26" customFormat="1" ht="12.95" customHeight="1" x14ac:dyDescent="0.2">
      <c r="A271" s="72" t="s">
        <v>1064</v>
      </c>
      <c r="B271" s="71" t="s">
        <v>360</v>
      </c>
      <c r="C271" s="72">
        <v>36453.417500000003</v>
      </c>
      <c r="D271" s="72" t="s">
        <v>390</v>
      </c>
      <c r="E271" s="47">
        <f t="shared" si="13"/>
        <v>-7948.9816309111393</v>
      </c>
      <c r="F271" s="26">
        <f t="shared" si="18"/>
        <v>-7949</v>
      </c>
      <c r="G271" s="27">
        <f t="shared" si="17"/>
        <v>1.50277200009441E-2</v>
      </c>
      <c r="I271" s="26">
        <v>1.50277200009441E-2</v>
      </c>
      <c r="O271" s="27"/>
      <c r="P271" s="31"/>
      <c r="R271" s="43">
        <f t="shared" si="15"/>
        <v>21434.917500000003</v>
      </c>
    </row>
    <row r="272" spans="1:18" s="26" customFormat="1" ht="12.95" customHeight="1" x14ac:dyDescent="0.2">
      <c r="A272" s="72" t="s">
        <v>1078</v>
      </c>
      <c r="B272" s="71" t="s">
        <v>360</v>
      </c>
      <c r="C272" s="72">
        <v>36453.4205</v>
      </c>
      <c r="D272" s="72" t="s">
        <v>390</v>
      </c>
      <c r="E272" s="47">
        <f t="shared" si="13"/>
        <v>-7948.9779638700629</v>
      </c>
      <c r="F272" s="26">
        <f t="shared" si="18"/>
        <v>-7949</v>
      </c>
      <c r="G272" s="27">
        <f t="shared" si="17"/>
        <v>1.8027719997917302E-2</v>
      </c>
      <c r="I272" s="26">
        <v>1.8027719997917302E-2</v>
      </c>
      <c r="O272" s="27"/>
      <c r="P272" s="31"/>
      <c r="R272" s="43">
        <f t="shared" si="15"/>
        <v>21434.9205</v>
      </c>
    </row>
    <row r="273" spans="1:18" s="26" customFormat="1" ht="12.95" customHeight="1" x14ac:dyDescent="0.2">
      <c r="A273" s="72" t="s">
        <v>949</v>
      </c>
      <c r="B273" s="71" t="s">
        <v>360</v>
      </c>
      <c r="C273" s="72">
        <v>36476.315000000002</v>
      </c>
      <c r="D273" s="72" t="s">
        <v>390</v>
      </c>
      <c r="E273" s="47">
        <f t="shared" si="13"/>
        <v>-7920.9929398702543</v>
      </c>
      <c r="F273" s="26">
        <f t="shared" si="18"/>
        <v>-7921</v>
      </c>
      <c r="G273" s="27">
        <f t="shared" si="17"/>
        <v>5.7758800030569546E-3</v>
      </c>
      <c r="I273" s="26">
        <v>5.7758800030569546E-3</v>
      </c>
      <c r="O273" s="27"/>
      <c r="P273" s="31"/>
      <c r="R273" s="43">
        <f t="shared" si="15"/>
        <v>21457.815000000002</v>
      </c>
    </row>
    <row r="274" spans="1:18" s="26" customFormat="1" ht="12.95" customHeight="1" x14ac:dyDescent="0.2">
      <c r="A274" s="72" t="s">
        <v>949</v>
      </c>
      <c r="B274" s="71" t="s">
        <v>360</v>
      </c>
      <c r="C274" s="72">
        <v>36499.222999999998</v>
      </c>
      <c r="D274" s="72" t="s">
        <v>390</v>
      </c>
      <c r="E274" s="47">
        <f t="shared" si="13"/>
        <v>-7892.9914141855952</v>
      </c>
      <c r="F274" s="26">
        <f t="shared" si="18"/>
        <v>-7893</v>
      </c>
      <c r="G274" s="27">
        <f t="shared" si="17"/>
        <v>7.0240399945760146E-3</v>
      </c>
      <c r="I274" s="26">
        <v>7.0240399945760146E-3</v>
      </c>
      <c r="O274" s="27"/>
      <c r="P274" s="31"/>
      <c r="R274" s="43">
        <f t="shared" si="15"/>
        <v>21480.722999999998</v>
      </c>
    </row>
    <row r="275" spans="1:18" s="26" customFormat="1" ht="12.95" customHeight="1" x14ac:dyDescent="0.2">
      <c r="A275" s="72" t="s">
        <v>949</v>
      </c>
      <c r="B275" s="71" t="s">
        <v>360</v>
      </c>
      <c r="C275" s="72">
        <v>36526.22</v>
      </c>
      <c r="D275" s="72" t="s">
        <v>390</v>
      </c>
      <c r="E275" s="47">
        <f t="shared" si="13"/>
        <v>-7859.9917115092821</v>
      </c>
      <c r="F275" s="26">
        <f t="shared" si="18"/>
        <v>-7860</v>
      </c>
      <c r="G275" s="27">
        <f t="shared" si="17"/>
        <v>6.7808000021614134E-3</v>
      </c>
      <c r="I275" s="26">
        <v>6.7808000021614134E-3</v>
      </c>
      <c r="O275" s="27"/>
      <c r="P275" s="31"/>
      <c r="R275" s="43">
        <f t="shared" si="15"/>
        <v>21507.72</v>
      </c>
    </row>
    <row r="276" spans="1:18" s="26" customFormat="1" ht="12.95" customHeight="1" x14ac:dyDescent="0.2">
      <c r="A276" s="72" t="s">
        <v>949</v>
      </c>
      <c r="B276" s="71" t="s">
        <v>360</v>
      </c>
      <c r="C276" s="72">
        <v>36673.478000000003</v>
      </c>
      <c r="D276" s="72" t="s">
        <v>390</v>
      </c>
      <c r="E276" s="47">
        <f t="shared" si="13"/>
        <v>-7679.9913330706404</v>
      </c>
      <c r="F276" s="26">
        <f t="shared" si="18"/>
        <v>-7680</v>
      </c>
      <c r="G276" s="27">
        <f t="shared" si="17"/>
        <v>7.0904000021982938E-3</v>
      </c>
      <c r="I276" s="26">
        <v>7.0904000021982938E-3</v>
      </c>
      <c r="O276" s="27"/>
      <c r="P276" s="31"/>
      <c r="R276" s="43">
        <f t="shared" si="15"/>
        <v>21654.978000000003</v>
      </c>
    </row>
    <row r="277" spans="1:18" s="26" customFormat="1" ht="12.95" customHeight="1" x14ac:dyDescent="0.2">
      <c r="A277" s="72" t="s">
        <v>949</v>
      </c>
      <c r="B277" s="71" t="s">
        <v>360</v>
      </c>
      <c r="C277" s="72">
        <v>36686.565999999999</v>
      </c>
      <c r="D277" s="72" t="s">
        <v>390</v>
      </c>
      <c r="E277" s="47">
        <f t="shared" ref="E277:E340" si="19">(C277-C$7)/C$8</f>
        <v>-7663.9932551868978</v>
      </c>
      <c r="F277" s="26">
        <f t="shared" si="18"/>
        <v>-7664</v>
      </c>
      <c r="G277" s="27">
        <f t="shared" si="17"/>
        <v>5.5179199989652261E-3</v>
      </c>
      <c r="I277" s="26">
        <v>5.5179199989652261E-3</v>
      </c>
      <c r="O277" s="27"/>
      <c r="P277" s="31"/>
      <c r="R277" s="43">
        <f t="shared" ref="R277:R340" si="20">+C277-15018.5</f>
        <v>21668.065999999999</v>
      </c>
    </row>
    <row r="278" spans="1:18" s="26" customFormat="1" ht="12.95" customHeight="1" x14ac:dyDescent="0.2">
      <c r="A278" s="72" t="s">
        <v>949</v>
      </c>
      <c r="B278" s="71" t="s">
        <v>360</v>
      </c>
      <c r="C278" s="72">
        <v>36773.275999999998</v>
      </c>
      <c r="D278" s="72" t="s">
        <v>390</v>
      </c>
      <c r="E278" s="47">
        <f t="shared" si="19"/>
        <v>-7558.003544513017</v>
      </c>
      <c r="F278" s="26">
        <f t="shared" si="18"/>
        <v>-7558</v>
      </c>
      <c r="G278" s="27">
        <f t="shared" si="17"/>
        <v>-2.8997600020375103E-3</v>
      </c>
      <c r="I278" s="26">
        <v>-2.8997600020375103E-3</v>
      </c>
      <c r="O278" s="27"/>
      <c r="P278" s="31"/>
      <c r="R278" s="43">
        <f t="shared" si="20"/>
        <v>21754.775999999998</v>
      </c>
    </row>
    <row r="279" spans="1:18" s="26" customFormat="1" ht="12.95" customHeight="1" x14ac:dyDescent="0.2">
      <c r="A279" s="72" t="s">
        <v>949</v>
      </c>
      <c r="B279" s="71" t="s">
        <v>360</v>
      </c>
      <c r="C279" s="72">
        <v>36804.368000000002</v>
      </c>
      <c r="D279" s="72" t="s">
        <v>390</v>
      </c>
      <c r="E279" s="47">
        <f t="shared" si="19"/>
        <v>-7519.9983307628991</v>
      </c>
      <c r="F279" s="26">
        <f t="shared" si="18"/>
        <v>-7520</v>
      </c>
      <c r="G279" s="27">
        <f t="shared" si="17"/>
        <v>1.3656000010087155E-3</v>
      </c>
      <c r="I279" s="26">
        <v>1.3656000010087155E-3</v>
      </c>
      <c r="O279" s="27"/>
      <c r="P279" s="31"/>
      <c r="R279" s="43">
        <f t="shared" si="20"/>
        <v>21785.868000000002</v>
      </c>
    </row>
    <row r="280" spans="1:18" s="26" customFormat="1" ht="12.95" customHeight="1" x14ac:dyDescent="0.2">
      <c r="A280" s="72" t="s">
        <v>949</v>
      </c>
      <c r="B280" s="71" t="s">
        <v>360</v>
      </c>
      <c r="C280" s="72">
        <v>36809.285000000003</v>
      </c>
      <c r="D280" s="72" t="s">
        <v>390</v>
      </c>
      <c r="E280" s="47">
        <f t="shared" si="19"/>
        <v>-7513.9880504332532</v>
      </c>
      <c r="F280" s="26">
        <f t="shared" si="18"/>
        <v>-7514</v>
      </c>
      <c r="G280" s="27">
        <f t="shared" si="17"/>
        <v>9.775919999810867E-3</v>
      </c>
      <c r="I280" s="26">
        <v>9.775919999810867E-3</v>
      </c>
      <c r="O280" s="27"/>
      <c r="P280" s="31"/>
      <c r="R280" s="43">
        <f t="shared" si="20"/>
        <v>21790.785000000003</v>
      </c>
    </row>
    <row r="281" spans="1:18" s="26" customFormat="1" ht="12.95" customHeight="1" x14ac:dyDescent="0.2">
      <c r="A281" s="72" t="s">
        <v>949</v>
      </c>
      <c r="B281" s="71" t="s">
        <v>360</v>
      </c>
      <c r="C281" s="72">
        <v>36845.277999999998</v>
      </c>
      <c r="D281" s="72" t="s">
        <v>390</v>
      </c>
      <c r="E281" s="47">
        <f t="shared" si="19"/>
        <v>-7469.9921139059261</v>
      </c>
      <c r="F281" s="26">
        <f t="shared" si="18"/>
        <v>-7470</v>
      </c>
      <c r="G281" s="27">
        <f t="shared" si="17"/>
        <v>6.4515999983996153E-3</v>
      </c>
      <c r="I281" s="26">
        <v>6.4515999983996153E-3</v>
      </c>
      <c r="O281" s="27"/>
      <c r="P281" s="31"/>
      <c r="R281" s="43">
        <f t="shared" si="20"/>
        <v>21826.777999999998</v>
      </c>
    </row>
    <row r="282" spans="1:18" s="26" customFormat="1" ht="12.95" customHeight="1" x14ac:dyDescent="0.2">
      <c r="A282" s="72" t="s">
        <v>1034</v>
      </c>
      <c r="B282" s="71" t="s">
        <v>360</v>
      </c>
      <c r="C282" s="72">
        <v>37078.433299999997</v>
      </c>
      <c r="D282" s="72" t="s">
        <v>390</v>
      </c>
      <c r="E282" s="47">
        <f t="shared" si="19"/>
        <v>-7184.9954262219007</v>
      </c>
      <c r="F282" s="26">
        <f t="shared" si="18"/>
        <v>-7185</v>
      </c>
      <c r="G282" s="27">
        <f t="shared" si="17"/>
        <v>3.7417999919853173E-3</v>
      </c>
      <c r="I282" s="26">
        <v>3.7417999919853173E-3</v>
      </c>
      <c r="O282" s="27"/>
      <c r="P282" s="31"/>
      <c r="R282" s="43">
        <f t="shared" si="20"/>
        <v>22059.933299999997</v>
      </c>
    </row>
    <row r="283" spans="1:18" s="26" customFormat="1" ht="12.95" customHeight="1" x14ac:dyDescent="0.2">
      <c r="A283" s="72" t="s">
        <v>949</v>
      </c>
      <c r="B283" s="71" t="s">
        <v>360</v>
      </c>
      <c r="C283" s="72">
        <v>37105.432000000001</v>
      </c>
      <c r="D283" s="72" t="s">
        <v>390</v>
      </c>
      <c r="E283" s="47">
        <f t="shared" si="19"/>
        <v>-7151.9936455556417</v>
      </c>
      <c r="F283" s="26">
        <f t="shared" si="18"/>
        <v>-7152</v>
      </c>
      <c r="G283" s="27">
        <f t="shared" si="17"/>
        <v>5.1985600002808496E-3</v>
      </c>
      <c r="I283" s="26">
        <v>5.1985600002808496E-3</v>
      </c>
      <c r="O283" s="27"/>
      <c r="P283" s="31"/>
      <c r="R283" s="43">
        <f t="shared" si="20"/>
        <v>22086.932000000001</v>
      </c>
    </row>
    <row r="284" spans="1:18" s="26" customFormat="1" ht="12.95" customHeight="1" x14ac:dyDescent="0.2">
      <c r="A284" s="72" t="s">
        <v>1034</v>
      </c>
      <c r="B284" s="71" t="s">
        <v>360</v>
      </c>
      <c r="C284" s="72">
        <v>37141.426599999999</v>
      </c>
      <c r="D284" s="72" t="s">
        <v>390</v>
      </c>
      <c r="E284" s="47">
        <f t="shared" si="19"/>
        <v>-7107.9957532730687</v>
      </c>
      <c r="F284" s="26">
        <f t="shared" si="18"/>
        <v>-7108</v>
      </c>
      <c r="G284" s="27">
        <f t="shared" si="17"/>
        <v>3.4742399948299862E-3</v>
      </c>
      <c r="I284" s="26">
        <v>3.4742399948299862E-3</v>
      </c>
      <c r="O284" s="27"/>
      <c r="P284" s="31"/>
      <c r="R284" s="43">
        <f t="shared" si="20"/>
        <v>22122.926599999999</v>
      </c>
    </row>
    <row r="285" spans="1:18" s="26" customFormat="1" ht="12.95" customHeight="1" x14ac:dyDescent="0.2">
      <c r="A285" s="72" t="s">
        <v>949</v>
      </c>
      <c r="B285" s="71" t="s">
        <v>360</v>
      </c>
      <c r="C285" s="72">
        <v>37141.430999999997</v>
      </c>
      <c r="D285" s="72" t="s">
        <v>390</v>
      </c>
      <c r="E285" s="47">
        <f t="shared" si="19"/>
        <v>-7107.9903749461546</v>
      </c>
      <c r="F285" s="26">
        <f t="shared" si="18"/>
        <v>-7108</v>
      </c>
      <c r="G285" s="27">
        <f t="shared" si="17"/>
        <v>7.8742399928160012E-3</v>
      </c>
      <c r="I285" s="26">
        <v>7.8742399928160012E-3</v>
      </c>
      <c r="O285" s="27"/>
      <c r="P285" s="31"/>
      <c r="R285" s="43">
        <f t="shared" si="20"/>
        <v>22122.930999999997</v>
      </c>
    </row>
    <row r="286" spans="1:18" s="26" customFormat="1" ht="12.95" customHeight="1" x14ac:dyDescent="0.2">
      <c r="A286" s="72" t="s">
        <v>949</v>
      </c>
      <c r="B286" s="71" t="s">
        <v>360</v>
      </c>
      <c r="C286" s="72">
        <v>37155.33</v>
      </c>
      <c r="D286" s="72" t="s">
        <v>390</v>
      </c>
      <c r="E286" s="47">
        <f t="shared" si="19"/>
        <v>-7091.0009736238526</v>
      </c>
      <c r="F286" s="26">
        <f t="shared" si="18"/>
        <v>-7091</v>
      </c>
      <c r="G286" s="27">
        <f t="shared" si="17"/>
        <v>-7.9651999840280041E-4</v>
      </c>
      <c r="I286" s="26">
        <v>-7.9651999840280041E-4</v>
      </c>
      <c r="O286" s="27"/>
      <c r="P286" s="31"/>
      <c r="R286" s="43">
        <f t="shared" si="20"/>
        <v>22136.83</v>
      </c>
    </row>
    <row r="287" spans="1:18" s="26" customFormat="1" ht="12.95" customHeight="1" x14ac:dyDescent="0.2">
      <c r="A287" s="72" t="s">
        <v>1059</v>
      </c>
      <c r="B287" s="71" t="s">
        <v>360</v>
      </c>
      <c r="C287" s="72">
        <v>37191.332000000002</v>
      </c>
      <c r="D287" s="72" t="s">
        <v>390</v>
      </c>
      <c r="E287" s="47">
        <f t="shared" si="19"/>
        <v>-7046.99403597328</v>
      </c>
      <c r="F287" s="26">
        <f t="shared" si="18"/>
        <v>-7047</v>
      </c>
      <c r="G287" s="27">
        <f t="shared" si="17"/>
        <v>4.8791599983815104E-3</v>
      </c>
      <c r="I287" s="26">
        <v>4.8791599983815104E-3</v>
      </c>
      <c r="O287" s="27"/>
      <c r="P287" s="31"/>
      <c r="R287" s="43">
        <f t="shared" si="20"/>
        <v>22172.832000000002</v>
      </c>
    </row>
    <row r="288" spans="1:18" s="26" customFormat="1" ht="12.95" customHeight="1" x14ac:dyDescent="0.2">
      <c r="A288" s="72" t="s">
        <v>949</v>
      </c>
      <c r="B288" s="71" t="s">
        <v>360</v>
      </c>
      <c r="C288" s="72">
        <v>37478.487999999998</v>
      </c>
      <c r="D288" s="72" t="s">
        <v>390</v>
      </c>
      <c r="E288" s="47">
        <f t="shared" si="19"/>
        <v>-6695.9897532115619</v>
      </c>
      <c r="F288" s="26">
        <f t="shared" si="18"/>
        <v>-6696</v>
      </c>
      <c r="G288" s="27">
        <f t="shared" si="17"/>
        <v>8.3828799979528412E-3</v>
      </c>
      <c r="I288" s="26">
        <v>8.3828799979528412E-3</v>
      </c>
      <c r="O288" s="27"/>
      <c r="P288" s="31"/>
      <c r="R288" s="43">
        <f t="shared" si="20"/>
        <v>22459.987999999998</v>
      </c>
    </row>
    <row r="289" spans="1:18" s="26" customFormat="1" ht="12.95" customHeight="1" x14ac:dyDescent="0.2">
      <c r="A289" s="72" t="s">
        <v>1122</v>
      </c>
      <c r="B289" s="71" t="s">
        <v>360</v>
      </c>
      <c r="C289" s="72">
        <v>37487.478999999999</v>
      </c>
      <c r="D289" s="72" t="s">
        <v>390</v>
      </c>
      <c r="E289" s="47">
        <f t="shared" si="19"/>
        <v>-6684.9996310956694</v>
      </c>
      <c r="F289" s="26">
        <f t="shared" si="18"/>
        <v>-6685</v>
      </c>
      <c r="G289" s="27">
        <f t="shared" si="17"/>
        <v>3.01799998851493E-4</v>
      </c>
      <c r="I289" s="26">
        <v>3.01799998851493E-4</v>
      </c>
      <c r="O289" s="27"/>
      <c r="P289" s="31"/>
      <c r="R289" s="43">
        <f t="shared" si="20"/>
        <v>22468.978999999999</v>
      </c>
    </row>
    <row r="290" spans="1:18" s="26" customFormat="1" ht="12.95" customHeight="1" x14ac:dyDescent="0.2">
      <c r="A290" s="72" t="s">
        <v>949</v>
      </c>
      <c r="B290" s="71" t="s">
        <v>360</v>
      </c>
      <c r="C290" s="72">
        <v>37492.392999999996</v>
      </c>
      <c r="D290" s="72" t="s">
        <v>390</v>
      </c>
      <c r="E290" s="47">
        <f t="shared" si="19"/>
        <v>-6678.9930178071081</v>
      </c>
      <c r="F290" s="26">
        <f t="shared" si="18"/>
        <v>-6679</v>
      </c>
      <c r="G290" s="27">
        <f t="shared" si="17"/>
        <v>5.7121199934044853E-3</v>
      </c>
      <c r="I290" s="26">
        <v>5.7121199934044853E-3</v>
      </c>
      <c r="O290" s="27"/>
      <c r="P290" s="31"/>
      <c r="R290" s="43">
        <f t="shared" si="20"/>
        <v>22473.892999999996</v>
      </c>
    </row>
    <row r="291" spans="1:18" s="26" customFormat="1" ht="12.95" customHeight="1" x14ac:dyDescent="0.2">
      <c r="A291" s="72" t="s">
        <v>949</v>
      </c>
      <c r="B291" s="71" t="s">
        <v>360</v>
      </c>
      <c r="C291" s="72">
        <v>37514.480000000003</v>
      </c>
      <c r="D291" s="72" t="s">
        <v>390</v>
      </c>
      <c r="E291" s="47">
        <f t="shared" si="19"/>
        <v>-6651.9950390312488</v>
      </c>
      <c r="F291" s="26">
        <f t="shared" ref="F291:F322" si="21">ROUND(2*E291,0)/2</f>
        <v>-6652</v>
      </c>
      <c r="G291" s="27">
        <f t="shared" ref="G291:G354" si="22">C291-(C$7+F291*C$8)</f>
        <v>4.0585599999758415E-3</v>
      </c>
      <c r="I291" s="26">
        <v>4.0585599999758415E-3</v>
      </c>
      <c r="O291" s="27"/>
      <c r="P291" s="31"/>
      <c r="R291" s="43">
        <f t="shared" si="20"/>
        <v>22495.980000000003</v>
      </c>
    </row>
    <row r="292" spans="1:18" s="26" customFormat="1" ht="12.95" customHeight="1" x14ac:dyDescent="0.2">
      <c r="A292" s="72" t="s">
        <v>949</v>
      </c>
      <c r="B292" s="71" t="s">
        <v>360</v>
      </c>
      <c r="C292" s="72">
        <v>37519.389000000003</v>
      </c>
      <c r="D292" s="72" t="s">
        <v>390</v>
      </c>
      <c r="E292" s="47">
        <f t="shared" si="19"/>
        <v>-6645.9945374778172</v>
      </c>
      <c r="F292" s="26">
        <f t="shared" si="21"/>
        <v>-6646</v>
      </c>
      <c r="G292" s="27">
        <f t="shared" si="22"/>
        <v>4.4688800044241361E-3</v>
      </c>
      <c r="I292" s="26">
        <v>4.4688800044241361E-3</v>
      </c>
      <c r="O292" s="27"/>
      <c r="P292" s="31"/>
      <c r="R292" s="43">
        <f t="shared" si="20"/>
        <v>22500.889000000003</v>
      </c>
    </row>
    <row r="293" spans="1:18" s="26" customFormat="1" ht="12.95" customHeight="1" x14ac:dyDescent="0.2">
      <c r="A293" s="72" t="s">
        <v>1059</v>
      </c>
      <c r="B293" s="71" t="s">
        <v>360</v>
      </c>
      <c r="C293" s="72">
        <v>37546.383999999998</v>
      </c>
      <c r="D293" s="72" t="s">
        <v>390</v>
      </c>
      <c r="E293" s="47">
        <f t="shared" si="19"/>
        <v>-6612.9972794955675</v>
      </c>
      <c r="F293" s="26">
        <f t="shared" si="21"/>
        <v>-6613</v>
      </c>
      <c r="G293" s="27">
        <f t="shared" si="22"/>
        <v>2.2256399970501661E-3</v>
      </c>
      <c r="I293" s="26">
        <v>2.2256399970501661E-3</v>
      </c>
      <c r="O293" s="27"/>
      <c r="P293" s="31"/>
      <c r="R293" s="43">
        <f t="shared" si="20"/>
        <v>22527.883999999998</v>
      </c>
    </row>
    <row r="294" spans="1:18" s="26" customFormat="1" ht="12.95" customHeight="1" x14ac:dyDescent="0.2">
      <c r="A294" s="72" t="s">
        <v>1059</v>
      </c>
      <c r="B294" s="71" t="s">
        <v>360</v>
      </c>
      <c r="C294" s="72">
        <v>37546.385000000002</v>
      </c>
      <c r="D294" s="72" t="s">
        <v>390</v>
      </c>
      <c r="E294" s="47">
        <f t="shared" si="19"/>
        <v>-6612.9960571485362</v>
      </c>
      <c r="F294" s="26">
        <f t="shared" si="21"/>
        <v>-6613</v>
      </c>
      <c r="G294" s="27">
        <f t="shared" si="22"/>
        <v>3.2256400008918718E-3</v>
      </c>
      <c r="I294" s="26">
        <v>3.2256400008918718E-3</v>
      </c>
      <c r="O294" s="27"/>
      <c r="P294" s="31"/>
      <c r="R294" s="43">
        <f t="shared" si="20"/>
        <v>22527.885000000002</v>
      </c>
    </row>
    <row r="295" spans="1:18" s="26" customFormat="1" ht="12.95" customHeight="1" x14ac:dyDescent="0.2">
      <c r="A295" s="72" t="s">
        <v>949</v>
      </c>
      <c r="B295" s="71" t="s">
        <v>360</v>
      </c>
      <c r="C295" s="72">
        <v>37779.544999999998</v>
      </c>
      <c r="D295" s="72" t="s">
        <v>390</v>
      </c>
      <c r="E295" s="47">
        <f t="shared" si="19"/>
        <v>-6327.9936244334885</v>
      </c>
      <c r="F295" s="26">
        <f t="shared" si="21"/>
        <v>-6328</v>
      </c>
      <c r="G295" s="27">
        <f t="shared" si="22"/>
        <v>5.2158399994368665E-3</v>
      </c>
      <c r="I295" s="26">
        <v>5.2158399994368665E-3</v>
      </c>
      <c r="O295" s="27"/>
      <c r="P295" s="31"/>
      <c r="R295" s="43">
        <f t="shared" si="20"/>
        <v>22761.044999999998</v>
      </c>
    </row>
    <row r="296" spans="1:18" s="26" customFormat="1" ht="12.95" customHeight="1" x14ac:dyDescent="0.2">
      <c r="A296" s="72" t="s">
        <v>949</v>
      </c>
      <c r="B296" s="71" t="s">
        <v>360</v>
      </c>
      <c r="C296" s="72">
        <v>37820.440999999999</v>
      </c>
      <c r="D296" s="72" t="s">
        <v>390</v>
      </c>
      <c r="E296" s="47">
        <f t="shared" si="19"/>
        <v>-6278.0045204348826</v>
      </c>
      <c r="F296" s="26">
        <f t="shared" si="21"/>
        <v>-6278</v>
      </c>
      <c r="G296" s="27">
        <f t="shared" si="22"/>
        <v>-3.6981600060244091E-3</v>
      </c>
      <c r="I296" s="26">
        <v>-3.6981600060244091E-3</v>
      </c>
      <c r="O296" s="27"/>
      <c r="P296" s="31"/>
      <c r="R296" s="43">
        <f t="shared" si="20"/>
        <v>22801.940999999999</v>
      </c>
    </row>
    <row r="297" spans="1:18" s="26" customFormat="1" ht="12.95" customHeight="1" x14ac:dyDescent="0.2">
      <c r="A297" s="72" t="s">
        <v>1122</v>
      </c>
      <c r="B297" s="71" t="s">
        <v>360</v>
      </c>
      <c r="C297" s="72">
        <v>37879.341</v>
      </c>
      <c r="D297" s="72" t="s">
        <v>390</v>
      </c>
      <c r="E297" s="47">
        <f t="shared" si="19"/>
        <v>-6206.0082805699094</v>
      </c>
      <c r="F297" s="26">
        <f t="shared" si="21"/>
        <v>-6206</v>
      </c>
      <c r="G297" s="27">
        <f t="shared" si="22"/>
        <v>-6.7743199979304336E-3</v>
      </c>
      <c r="I297" s="26">
        <v>-6.7743199979304336E-3</v>
      </c>
      <c r="O297" s="27"/>
      <c r="P297" s="31"/>
      <c r="R297" s="43">
        <f t="shared" si="20"/>
        <v>22860.841</v>
      </c>
    </row>
    <row r="298" spans="1:18" s="26" customFormat="1" ht="12.95" customHeight="1" x14ac:dyDescent="0.2">
      <c r="A298" s="72" t="s">
        <v>1122</v>
      </c>
      <c r="B298" s="71" t="s">
        <v>360</v>
      </c>
      <c r="C298" s="72">
        <v>37879.341</v>
      </c>
      <c r="D298" s="72" t="s">
        <v>390</v>
      </c>
      <c r="E298" s="47">
        <f t="shared" si="19"/>
        <v>-6206.0082805699094</v>
      </c>
      <c r="F298" s="26">
        <f t="shared" si="21"/>
        <v>-6206</v>
      </c>
      <c r="G298" s="27">
        <f t="shared" si="22"/>
        <v>-6.7743199979304336E-3</v>
      </c>
      <c r="I298" s="26">
        <v>-6.7743199979304336E-3</v>
      </c>
      <c r="O298" s="27"/>
      <c r="P298" s="31"/>
      <c r="R298" s="43">
        <f t="shared" si="20"/>
        <v>22860.841</v>
      </c>
    </row>
    <row r="299" spans="1:18" s="26" customFormat="1" ht="12.95" customHeight="1" x14ac:dyDescent="0.2">
      <c r="A299" s="72" t="s">
        <v>1122</v>
      </c>
      <c r="B299" s="71" t="s">
        <v>360</v>
      </c>
      <c r="C299" s="72">
        <v>37879.343000000001</v>
      </c>
      <c r="D299" s="72" t="s">
        <v>390</v>
      </c>
      <c r="E299" s="47">
        <f t="shared" si="19"/>
        <v>-6206.0058358758561</v>
      </c>
      <c r="F299" s="26">
        <f t="shared" si="21"/>
        <v>-6206</v>
      </c>
      <c r="G299" s="27">
        <f t="shared" si="22"/>
        <v>-4.77431999752298E-3</v>
      </c>
      <c r="I299" s="26">
        <v>-4.77431999752298E-3</v>
      </c>
      <c r="O299" s="27"/>
      <c r="P299" s="31"/>
      <c r="R299" s="43">
        <f t="shared" si="20"/>
        <v>22860.843000000001</v>
      </c>
    </row>
    <row r="300" spans="1:18" s="26" customFormat="1" ht="12.95" customHeight="1" x14ac:dyDescent="0.2">
      <c r="A300" s="72" t="s">
        <v>1122</v>
      </c>
      <c r="B300" s="71" t="s">
        <v>360</v>
      </c>
      <c r="C300" s="72">
        <v>37879.347000000002</v>
      </c>
      <c r="D300" s="72" t="s">
        <v>390</v>
      </c>
      <c r="E300" s="47">
        <f t="shared" si="19"/>
        <v>-6206.0009464877485</v>
      </c>
      <c r="F300" s="26">
        <f t="shared" si="21"/>
        <v>-6206</v>
      </c>
      <c r="G300" s="27">
        <f t="shared" si="22"/>
        <v>-7.7431999670807272E-4</v>
      </c>
      <c r="I300" s="26">
        <v>-7.7431999670807272E-4</v>
      </c>
      <c r="O300" s="27"/>
      <c r="P300" s="31"/>
      <c r="R300" s="43">
        <f t="shared" si="20"/>
        <v>22860.847000000002</v>
      </c>
    </row>
    <row r="301" spans="1:18" s="26" customFormat="1" ht="12.95" customHeight="1" x14ac:dyDescent="0.2">
      <c r="A301" s="72" t="s">
        <v>949</v>
      </c>
      <c r="B301" s="71" t="s">
        <v>360</v>
      </c>
      <c r="C301" s="72">
        <v>37924.341999999997</v>
      </c>
      <c r="D301" s="72" t="s">
        <v>390</v>
      </c>
      <c r="E301" s="47">
        <f t="shared" si="19"/>
        <v>-6151.0014420272391</v>
      </c>
      <c r="F301" s="26">
        <f t="shared" si="21"/>
        <v>-6151</v>
      </c>
      <c r="G301" s="27">
        <f t="shared" si="22"/>
        <v>-1.1797200058936141E-3</v>
      </c>
      <c r="I301" s="26">
        <v>-1.1797200058936141E-3</v>
      </c>
      <c r="O301" s="27"/>
      <c r="P301" s="31"/>
      <c r="R301" s="43">
        <f t="shared" si="20"/>
        <v>22905.841999999997</v>
      </c>
    </row>
    <row r="302" spans="1:18" s="26" customFormat="1" ht="12.95" customHeight="1" x14ac:dyDescent="0.2">
      <c r="A302" s="72" t="s">
        <v>1155</v>
      </c>
      <c r="B302" s="71" t="s">
        <v>360</v>
      </c>
      <c r="C302" s="72">
        <v>38164.870000000003</v>
      </c>
      <c r="D302" s="72" t="s">
        <v>390</v>
      </c>
      <c r="E302" s="47">
        <f t="shared" si="19"/>
        <v>-5856.9927564204127</v>
      </c>
      <c r="F302" s="26">
        <f t="shared" si="21"/>
        <v>-5857</v>
      </c>
      <c r="G302" s="27">
        <f t="shared" si="22"/>
        <v>5.9259600020595826E-3</v>
      </c>
      <c r="I302" s="26">
        <v>5.9259600020595826E-3</v>
      </c>
      <c r="O302" s="27"/>
      <c r="P302" s="31"/>
      <c r="R302" s="43">
        <f t="shared" si="20"/>
        <v>23146.370000000003</v>
      </c>
    </row>
    <row r="303" spans="1:18" s="26" customFormat="1" ht="12.95" customHeight="1" x14ac:dyDescent="0.2">
      <c r="A303" s="72" t="s">
        <v>1159</v>
      </c>
      <c r="B303" s="71" t="s">
        <v>360</v>
      </c>
      <c r="C303" s="72">
        <v>38183.682999999997</v>
      </c>
      <c r="D303" s="72" t="s">
        <v>390</v>
      </c>
      <c r="E303" s="47">
        <f t="shared" si="19"/>
        <v>-5833.9967418095584</v>
      </c>
      <c r="F303" s="26">
        <f t="shared" si="21"/>
        <v>-5834</v>
      </c>
      <c r="G303" s="27">
        <f t="shared" si="22"/>
        <v>2.6655199981178157E-3</v>
      </c>
      <c r="I303" s="26">
        <v>2.6655199981178157E-3</v>
      </c>
      <c r="O303" s="27"/>
      <c r="P303" s="31"/>
      <c r="R303" s="43">
        <f t="shared" si="20"/>
        <v>23165.182999999997</v>
      </c>
    </row>
    <row r="304" spans="1:18" s="26" customFormat="1" ht="12.95" customHeight="1" x14ac:dyDescent="0.2">
      <c r="A304" s="72" t="s">
        <v>1155</v>
      </c>
      <c r="B304" s="71" t="s">
        <v>360</v>
      </c>
      <c r="C304" s="72">
        <v>38196.777999999998</v>
      </c>
      <c r="D304" s="72" t="s">
        <v>390</v>
      </c>
      <c r="E304" s="47">
        <f t="shared" si="19"/>
        <v>-5817.9901074966228</v>
      </c>
      <c r="F304" s="26">
        <f t="shared" si="21"/>
        <v>-5818</v>
      </c>
      <c r="G304" s="27">
        <f t="shared" si="22"/>
        <v>8.0930399999488145E-3</v>
      </c>
      <c r="I304" s="26">
        <v>8.0930399999488145E-3</v>
      </c>
      <c r="O304" s="27"/>
      <c r="P304" s="31"/>
      <c r="R304" s="43">
        <f t="shared" si="20"/>
        <v>23178.277999999998</v>
      </c>
    </row>
    <row r="305" spans="1:18" s="26" customFormat="1" ht="12.95" customHeight="1" x14ac:dyDescent="0.2">
      <c r="A305" s="72" t="s">
        <v>1155</v>
      </c>
      <c r="B305" s="71" t="s">
        <v>360</v>
      </c>
      <c r="C305" s="72">
        <v>38201.680999999997</v>
      </c>
      <c r="D305" s="72" t="s">
        <v>390</v>
      </c>
      <c r="E305" s="47">
        <f t="shared" si="19"/>
        <v>-5811.9969400253522</v>
      </c>
      <c r="F305" s="26">
        <f t="shared" si="21"/>
        <v>-5812</v>
      </c>
      <c r="G305" s="27">
        <f t="shared" si="22"/>
        <v>2.5033599958987907E-3</v>
      </c>
      <c r="I305" s="26">
        <v>2.5033599958987907E-3</v>
      </c>
      <c r="O305" s="27"/>
      <c r="P305" s="31"/>
      <c r="R305" s="43">
        <f t="shared" si="20"/>
        <v>23183.180999999997</v>
      </c>
    </row>
    <row r="306" spans="1:18" s="26" customFormat="1" ht="12.95" customHeight="1" x14ac:dyDescent="0.2">
      <c r="A306" s="72" t="s">
        <v>1155</v>
      </c>
      <c r="B306" s="71" t="s">
        <v>360</v>
      </c>
      <c r="C306" s="72">
        <v>38210.68</v>
      </c>
      <c r="D306" s="72" t="s">
        <v>390</v>
      </c>
      <c r="E306" s="47">
        <f t="shared" si="19"/>
        <v>-5800.9970391332454</v>
      </c>
      <c r="F306" s="26">
        <f t="shared" si="21"/>
        <v>-5801</v>
      </c>
      <c r="G306" s="27">
        <f t="shared" si="22"/>
        <v>2.4222799984272569E-3</v>
      </c>
      <c r="I306" s="26">
        <v>2.4222799984272569E-3</v>
      </c>
      <c r="O306" s="27"/>
      <c r="P306" s="31"/>
      <c r="R306" s="43">
        <f t="shared" si="20"/>
        <v>23192.18</v>
      </c>
    </row>
    <row r="307" spans="1:18" s="26" customFormat="1" ht="12.95" customHeight="1" x14ac:dyDescent="0.2">
      <c r="A307" s="72" t="s">
        <v>1155</v>
      </c>
      <c r="B307" s="71" t="s">
        <v>360</v>
      </c>
      <c r="C307" s="72">
        <v>38214.769</v>
      </c>
      <c r="D307" s="72" t="s">
        <v>390</v>
      </c>
      <c r="E307" s="47">
        <f t="shared" si="19"/>
        <v>-5795.9988621416005</v>
      </c>
      <c r="F307" s="26">
        <f t="shared" si="21"/>
        <v>-5796</v>
      </c>
      <c r="G307" s="27">
        <f t="shared" si="22"/>
        <v>9.3087999994168058E-4</v>
      </c>
      <c r="I307" s="26">
        <v>9.3087999994168058E-4</v>
      </c>
      <c r="O307" s="27"/>
      <c r="P307" s="31"/>
      <c r="R307" s="43">
        <f t="shared" si="20"/>
        <v>23196.269</v>
      </c>
    </row>
    <row r="308" spans="1:18" s="26" customFormat="1" ht="12.95" customHeight="1" x14ac:dyDescent="0.2">
      <c r="A308" s="72" t="s">
        <v>1155</v>
      </c>
      <c r="B308" s="71" t="s">
        <v>360</v>
      </c>
      <c r="C308" s="72">
        <v>38214.771999999997</v>
      </c>
      <c r="D308" s="72" t="s">
        <v>390</v>
      </c>
      <c r="E308" s="47">
        <f t="shared" si="19"/>
        <v>-5795.9951951005251</v>
      </c>
      <c r="F308" s="26">
        <f t="shared" si="21"/>
        <v>-5796</v>
      </c>
      <c r="G308" s="27">
        <f t="shared" si="22"/>
        <v>3.9308799969148822E-3</v>
      </c>
      <c r="I308" s="26">
        <v>3.9308799969148822E-3</v>
      </c>
      <c r="O308" s="27"/>
      <c r="P308" s="31"/>
      <c r="R308" s="43">
        <f t="shared" si="20"/>
        <v>23196.271999999997</v>
      </c>
    </row>
    <row r="309" spans="1:18" s="26" customFormat="1" ht="12.95" customHeight="1" x14ac:dyDescent="0.2">
      <c r="A309" s="72" t="s">
        <v>1155</v>
      </c>
      <c r="B309" s="71" t="s">
        <v>360</v>
      </c>
      <c r="C309" s="72">
        <v>38214.775000000001</v>
      </c>
      <c r="D309" s="72" t="s">
        <v>390</v>
      </c>
      <c r="E309" s="47">
        <f t="shared" si="19"/>
        <v>-5795.9915280594396</v>
      </c>
      <c r="F309" s="26">
        <f t="shared" si="21"/>
        <v>-5796</v>
      </c>
      <c r="G309" s="27">
        <f t="shared" si="22"/>
        <v>6.9308800011640415E-3</v>
      </c>
      <c r="I309" s="26">
        <v>6.9308800011640415E-3</v>
      </c>
      <c r="O309" s="27"/>
      <c r="P309" s="31"/>
      <c r="R309" s="43">
        <f t="shared" si="20"/>
        <v>23196.275000000001</v>
      </c>
    </row>
    <row r="310" spans="1:18" s="26" customFormat="1" ht="12.95" customHeight="1" x14ac:dyDescent="0.2">
      <c r="A310" s="72" t="s">
        <v>1155</v>
      </c>
      <c r="B310" s="71" t="s">
        <v>360</v>
      </c>
      <c r="C310" s="72">
        <v>38219.677000000003</v>
      </c>
      <c r="D310" s="72" t="s">
        <v>390</v>
      </c>
      <c r="E310" s="47">
        <f t="shared" si="19"/>
        <v>-5789.9995829351919</v>
      </c>
      <c r="F310" s="26">
        <f t="shared" si="21"/>
        <v>-5790</v>
      </c>
      <c r="G310" s="27">
        <f t="shared" si="22"/>
        <v>3.412000005482696E-4</v>
      </c>
      <c r="I310" s="26">
        <v>3.412000005482696E-4</v>
      </c>
      <c r="O310" s="27"/>
      <c r="P310" s="31"/>
      <c r="R310" s="43">
        <f t="shared" si="20"/>
        <v>23201.177000000003</v>
      </c>
    </row>
    <row r="311" spans="1:18" s="26" customFormat="1" ht="12.95" customHeight="1" x14ac:dyDescent="0.2">
      <c r="A311" s="72" t="s">
        <v>1155</v>
      </c>
      <c r="B311" s="71" t="s">
        <v>360</v>
      </c>
      <c r="C311" s="72">
        <v>38223.767</v>
      </c>
      <c r="D311" s="72" t="s">
        <v>390</v>
      </c>
      <c r="E311" s="47">
        <f t="shared" si="19"/>
        <v>-5785.0001835965249</v>
      </c>
      <c r="F311" s="26">
        <f t="shared" si="21"/>
        <v>-5785</v>
      </c>
      <c r="G311" s="27">
        <f t="shared" si="22"/>
        <v>-1.5020000137155876E-4</v>
      </c>
      <c r="I311" s="26">
        <v>-1.5020000137155876E-4</v>
      </c>
      <c r="O311" s="27"/>
      <c r="P311" s="31"/>
      <c r="R311" s="43">
        <f t="shared" si="20"/>
        <v>23205.267</v>
      </c>
    </row>
    <row r="312" spans="1:18" s="26" customFormat="1" ht="12.95" customHeight="1" x14ac:dyDescent="0.2">
      <c r="A312" s="72" t="s">
        <v>1155</v>
      </c>
      <c r="B312" s="71" t="s">
        <v>360</v>
      </c>
      <c r="C312" s="72">
        <v>38232.764999999999</v>
      </c>
      <c r="D312" s="72" t="s">
        <v>390</v>
      </c>
      <c r="E312" s="47">
        <f t="shared" si="19"/>
        <v>-5774.0015050514485</v>
      </c>
      <c r="F312" s="26">
        <f t="shared" si="21"/>
        <v>-5774</v>
      </c>
      <c r="G312" s="27">
        <f t="shared" si="22"/>
        <v>-1.2312800026847981E-3</v>
      </c>
      <c r="I312" s="26">
        <v>-1.2312800026847981E-3</v>
      </c>
      <c r="O312" s="27"/>
      <c r="P312" s="31"/>
      <c r="R312" s="43">
        <f t="shared" si="20"/>
        <v>23214.264999999999</v>
      </c>
    </row>
    <row r="313" spans="1:18" s="26" customFormat="1" ht="12.95" customHeight="1" x14ac:dyDescent="0.2">
      <c r="A313" s="72" t="s">
        <v>1159</v>
      </c>
      <c r="B313" s="71" t="s">
        <v>360</v>
      </c>
      <c r="C313" s="72">
        <v>38255.673000000003</v>
      </c>
      <c r="D313" s="72" t="s">
        <v>390</v>
      </c>
      <c r="E313" s="47">
        <f t="shared" si="19"/>
        <v>-5745.9999793667803</v>
      </c>
      <c r="F313" s="26">
        <f t="shared" si="21"/>
        <v>-5746</v>
      </c>
      <c r="G313" s="27">
        <f t="shared" si="22"/>
        <v>1.6880003386177123E-5</v>
      </c>
      <c r="I313" s="26">
        <v>1.6880003386177123E-5</v>
      </c>
      <c r="O313" s="27"/>
      <c r="P313" s="31"/>
      <c r="R313" s="43">
        <f t="shared" si="20"/>
        <v>23237.173000000003</v>
      </c>
    </row>
    <row r="314" spans="1:18" s="26" customFormat="1" ht="12.95" customHeight="1" x14ac:dyDescent="0.2">
      <c r="A314" s="48" t="s">
        <v>364</v>
      </c>
      <c r="B314" s="51"/>
      <c r="C314" s="49">
        <v>38256.493799999997</v>
      </c>
      <c r="D314" s="49"/>
      <c r="E314" s="26">
        <f t="shared" si="19"/>
        <v>-5744.9966769273788</v>
      </c>
      <c r="F314" s="26">
        <f t="shared" si="21"/>
        <v>-5745</v>
      </c>
      <c r="G314" s="27">
        <f t="shared" si="22"/>
        <v>2.7185999933863059E-3</v>
      </c>
      <c r="I314" s="26">
        <v>2.7185999933863059E-3</v>
      </c>
      <c r="J314" s="27">
        <f>G314</f>
        <v>2.7185999933863059E-3</v>
      </c>
      <c r="P314" s="31"/>
      <c r="R314" s="43">
        <f t="shared" si="20"/>
        <v>23237.993799999997</v>
      </c>
    </row>
    <row r="315" spans="1:18" s="26" customFormat="1" ht="12.95" customHeight="1" x14ac:dyDescent="0.2">
      <c r="A315" s="72" t="s">
        <v>1159</v>
      </c>
      <c r="B315" s="71" t="s">
        <v>360</v>
      </c>
      <c r="C315" s="72">
        <v>38259.767999999996</v>
      </c>
      <c r="D315" s="72" t="s">
        <v>390</v>
      </c>
      <c r="E315" s="47">
        <f t="shared" si="19"/>
        <v>-5740.9944682929836</v>
      </c>
      <c r="F315" s="26">
        <f t="shared" si="21"/>
        <v>-5741</v>
      </c>
      <c r="G315" s="27">
        <f t="shared" si="22"/>
        <v>4.5254799915710464E-3</v>
      </c>
      <c r="I315" s="26">
        <v>4.5254799915710464E-3</v>
      </c>
      <c r="O315" s="27"/>
      <c r="P315" s="31"/>
      <c r="R315" s="43">
        <f t="shared" si="20"/>
        <v>23241.267999999996</v>
      </c>
    </row>
    <row r="316" spans="1:18" s="26" customFormat="1" ht="12.95" customHeight="1" x14ac:dyDescent="0.2">
      <c r="A316" s="72" t="s">
        <v>1159</v>
      </c>
      <c r="B316" s="71" t="s">
        <v>360</v>
      </c>
      <c r="C316" s="72">
        <v>38287.582000000002</v>
      </c>
      <c r="D316" s="72" t="s">
        <v>390</v>
      </c>
      <c r="E316" s="47">
        <f t="shared" si="19"/>
        <v>-5706.9961080959602</v>
      </c>
      <c r="F316" s="26">
        <f t="shared" si="21"/>
        <v>-5707</v>
      </c>
      <c r="G316" s="27">
        <f t="shared" si="22"/>
        <v>3.1839600051171146E-3</v>
      </c>
      <c r="I316" s="26">
        <v>3.1839600051171146E-3</v>
      </c>
      <c r="O316" s="27"/>
      <c r="P316" s="31"/>
      <c r="R316" s="43">
        <f t="shared" si="20"/>
        <v>23269.082000000002</v>
      </c>
    </row>
    <row r="317" spans="1:18" s="26" customFormat="1" ht="12.95" customHeight="1" x14ac:dyDescent="0.2">
      <c r="A317" s="72" t="s">
        <v>1159</v>
      </c>
      <c r="B317" s="71" t="s">
        <v>360</v>
      </c>
      <c r="C317" s="72">
        <v>38296.58</v>
      </c>
      <c r="D317" s="72" t="s">
        <v>390</v>
      </c>
      <c r="E317" s="47">
        <f t="shared" si="19"/>
        <v>-5695.9974295508837</v>
      </c>
      <c r="F317" s="26">
        <f t="shared" si="21"/>
        <v>-5696</v>
      </c>
      <c r="G317" s="27">
        <f t="shared" si="22"/>
        <v>2.1028800038038753E-3</v>
      </c>
      <c r="I317" s="26">
        <v>2.1028800038038753E-3</v>
      </c>
      <c r="O317" s="27"/>
      <c r="P317" s="31"/>
      <c r="R317" s="43">
        <f t="shared" si="20"/>
        <v>23278.080000000002</v>
      </c>
    </row>
    <row r="318" spans="1:18" s="26" customFormat="1" ht="12.95" customHeight="1" x14ac:dyDescent="0.2">
      <c r="A318" s="72" t="s">
        <v>1198</v>
      </c>
      <c r="B318" s="71" t="s">
        <v>360</v>
      </c>
      <c r="C318" s="72">
        <v>38535.46</v>
      </c>
      <c r="D318" s="72" t="s">
        <v>390</v>
      </c>
      <c r="E318" s="47">
        <f t="shared" si="19"/>
        <v>-5404.003171843854</v>
      </c>
      <c r="F318" s="26">
        <f t="shared" si="21"/>
        <v>-5404</v>
      </c>
      <c r="G318" s="27">
        <f t="shared" si="22"/>
        <v>-2.5948800030164421E-3</v>
      </c>
      <c r="I318" s="26">
        <v>-2.5948800030164421E-3</v>
      </c>
      <c r="O318" s="27"/>
      <c r="P318" s="31"/>
      <c r="R318" s="43">
        <f t="shared" si="20"/>
        <v>23516.959999999999</v>
      </c>
    </row>
    <row r="319" spans="1:18" s="26" customFormat="1" ht="12.95" customHeight="1" x14ac:dyDescent="0.2">
      <c r="A319" s="72" t="s">
        <v>1198</v>
      </c>
      <c r="B319" s="71" t="s">
        <v>360</v>
      </c>
      <c r="C319" s="72">
        <v>38535.463000000003</v>
      </c>
      <c r="D319" s="72" t="s">
        <v>390</v>
      </c>
      <c r="E319" s="47">
        <f t="shared" si="19"/>
        <v>-5403.9995048027695</v>
      </c>
      <c r="F319" s="26">
        <f t="shared" si="21"/>
        <v>-5404</v>
      </c>
      <c r="G319" s="27">
        <f t="shared" si="22"/>
        <v>4.0512000123271719E-4</v>
      </c>
      <c r="I319" s="26">
        <v>4.0512000123271719E-4</v>
      </c>
      <c r="O319" s="27"/>
      <c r="P319" s="31"/>
      <c r="R319" s="43">
        <f t="shared" si="20"/>
        <v>23516.963000000003</v>
      </c>
    </row>
    <row r="320" spans="1:18" s="26" customFormat="1" ht="12.95" customHeight="1" x14ac:dyDescent="0.2">
      <c r="A320" s="72" t="s">
        <v>1205</v>
      </c>
      <c r="B320" s="71" t="s">
        <v>360</v>
      </c>
      <c r="C320" s="72">
        <v>38543.646999999997</v>
      </c>
      <c r="D320" s="72" t="s">
        <v>390</v>
      </c>
      <c r="E320" s="47">
        <f t="shared" si="19"/>
        <v>-5393.9958167373288</v>
      </c>
      <c r="F320" s="26">
        <f t="shared" si="21"/>
        <v>-5394</v>
      </c>
      <c r="G320" s="27">
        <f t="shared" si="22"/>
        <v>3.4223199982079677E-3</v>
      </c>
      <c r="I320" s="26">
        <v>3.4223199982079677E-3</v>
      </c>
      <c r="O320" s="27"/>
      <c r="P320" s="31"/>
      <c r="R320" s="43">
        <f t="shared" si="20"/>
        <v>23525.146999999997</v>
      </c>
    </row>
    <row r="321" spans="1:33" s="26" customFormat="1" ht="12.95" customHeight="1" x14ac:dyDescent="0.2">
      <c r="A321" s="72" t="s">
        <v>1205</v>
      </c>
      <c r="B321" s="71" t="s">
        <v>360</v>
      </c>
      <c r="C321" s="72">
        <v>38560.821000000004</v>
      </c>
      <c r="D321" s="72" t="s">
        <v>390</v>
      </c>
      <c r="E321" s="47">
        <f t="shared" si="19"/>
        <v>-5373.0032289030087</v>
      </c>
      <c r="F321" s="26">
        <f t="shared" si="21"/>
        <v>-5373</v>
      </c>
      <c r="G321" s="27">
        <f t="shared" si="22"/>
        <v>-2.641560000483878E-3</v>
      </c>
      <c r="I321" s="26">
        <v>-2.641560000483878E-3</v>
      </c>
      <c r="O321" s="27"/>
      <c r="P321" s="31"/>
      <c r="R321" s="43">
        <f t="shared" si="20"/>
        <v>23542.321000000004</v>
      </c>
    </row>
    <row r="322" spans="1:33" s="26" customFormat="1" ht="12.95" customHeight="1" x14ac:dyDescent="0.2">
      <c r="A322" s="72" t="s">
        <v>1205</v>
      </c>
      <c r="B322" s="71" t="s">
        <v>360</v>
      </c>
      <c r="C322" s="72">
        <v>38560.822</v>
      </c>
      <c r="D322" s="72" t="s">
        <v>390</v>
      </c>
      <c r="E322" s="47">
        <f t="shared" si="19"/>
        <v>-5373.0020065559856</v>
      </c>
      <c r="F322" s="26">
        <f t="shared" si="21"/>
        <v>-5373</v>
      </c>
      <c r="G322" s="27">
        <f t="shared" si="22"/>
        <v>-1.64156000391813E-3</v>
      </c>
      <c r="I322" s="26">
        <v>-1.64156000391813E-3</v>
      </c>
      <c r="O322" s="27"/>
      <c r="P322" s="31"/>
      <c r="R322" s="43">
        <f t="shared" si="20"/>
        <v>23542.322</v>
      </c>
    </row>
    <row r="323" spans="1:33" s="26" customFormat="1" ht="12.95" customHeight="1" x14ac:dyDescent="0.2">
      <c r="A323" s="72" t="s">
        <v>1205</v>
      </c>
      <c r="B323" s="71" t="s">
        <v>360</v>
      </c>
      <c r="C323" s="72">
        <v>38560.822</v>
      </c>
      <c r="D323" s="72" t="s">
        <v>390</v>
      </c>
      <c r="E323" s="47">
        <f t="shared" si="19"/>
        <v>-5373.0020065559856</v>
      </c>
      <c r="F323" s="26">
        <f t="shared" ref="F323:F354" si="23">ROUND(2*E323,0)/2</f>
        <v>-5373</v>
      </c>
      <c r="G323" s="27">
        <f t="shared" si="22"/>
        <v>-1.64156000391813E-3</v>
      </c>
      <c r="I323" s="26">
        <v>-1.64156000391813E-3</v>
      </c>
      <c r="O323" s="27"/>
      <c r="P323" s="31"/>
      <c r="R323" s="43">
        <f t="shared" si="20"/>
        <v>23542.322</v>
      </c>
    </row>
    <row r="324" spans="1:33" s="26" customFormat="1" ht="12.95" customHeight="1" x14ac:dyDescent="0.2">
      <c r="A324" s="72" t="s">
        <v>1205</v>
      </c>
      <c r="B324" s="71" t="s">
        <v>360</v>
      </c>
      <c r="C324" s="72">
        <v>38560.824999999997</v>
      </c>
      <c r="D324" s="72" t="s">
        <v>390</v>
      </c>
      <c r="E324" s="47">
        <f t="shared" si="19"/>
        <v>-5372.9983395149102</v>
      </c>
      <c r="F324" s="26">
        <f t="shared" si="23"/>
        <v>-5373</v>
      </c>
      <c r="G324" s="27">
        <f t="shared" si="22"/>
        <v>1.3584399930550717E-3</v>
      </c>
      <c r="I324" s="26">
        <v>1.3584399930550717E-3</v>
      </c>
      <c r="O324" s="27"/>
      <c r="P324" s="31"/>
      <c r="R324" s="43">
        <f t="shared" si="20"/>
        <v>23542.324999999997</v>
      </c>
    </row>
    <row r="325" spans="1:33" s="26" customFormat="1" ht="12.95" customHeight="1" x14ac:dyDescent="0.2">
      <c r="A325" s="72" t="s">
        <v>1205</v>
      </c>
      <c r="B325" s="71" t="s">
        <v>360</v>
      </c>
      <c r="C325" s="72">
        <v>38560.826999999997</v>
      </c>
      <c r="D325" s="72" t="s">
        <v>390</v>
      </c>
      <c r="E325" s="47">
        <f t="shared" si="19"/>
        <v>-5372.9958948208559</v>
      </c>
      <c r="F325" s="26">
        <f t="shared" si="23"/>
        <v>-5373</v>
      </c>
      <c r="G325" s="27">
        <f t="shared" si="22"/>
        <v>3.3584399934625253E-3</v>
      </c>
      <c r="I325" s="26">
        <v>3.3584399934625253E-3</v>
      </c>
      <c r="O325" s="27"/>
      <c r="P325" s="31"/>
      <c r="R325" s="43">
        <f t="shared" si="20"/>
        <v>23542.326999999997</v>
      </c>
    </row>
    <row r="326" spans="1:33" s="26" customFormat="1" ht="12.95" customHeight="1" x14ac:dyDescent="0.2">
      <c r="A326" s="72" t="s">
        <v>1205</v>
      </c>
      <c r="B326" s="71" t="s">
        <v>360</v>
      </c>
      <c r="C326" s="72">
        <v>38574.735000000001</v>
      </c>
      <c r="D326" s="72" t="s">
        <v>390</v>
      </c>
      <c r="E326" s="47">
        <f t="shared" si="19"/>
        <v>-5355.9954923753176</v>
      </c>
      <c r="F326" s="26">
        <f t="shared" si="23"/>
        <v>-5356</v>
      </c>
      <c r="G326" s="27">
        <f t="shared" si="22"/>
        <v>3.6876800004392862E-3</v>
      </c>
      <c r="I326" s="26">
        <v>3.6876800004392862E-3</v>
      </c>
      <c r="O326" s="27"/>
      <c r="P326" s="31"/>
      <c r="R326" s="43">
        <f t="shared" si="20"/>
        <v>23556.235000000001</v>
      </c>
    </row>
    <row r="327" spans="1:33" s="26" customFormat="1" ht="12.95" customHeight="1" x14ac:dyDescent="0.2">
      <c r="A327" s="72" t="s">
        <v>1222</v>
      </c>
      <c r="B327" s="71" t="s">
        <v>360</v>
      </c>
      <c r="C327" s="72">
        <v>38583.733</v>
      </c>
      <c r="D327" s="72" t="s">
        <v>390</v>
      </c>
      <c r="E327" s="47">
        <f t="shared" si="19"/>
        <v>-5344.9968138302411</v>
      </c>
      <c r="F327" s="26">
        <f t="shared" si="23"/>
        <v>-5345</v>
      </c>
      <c r="G327" s="27">
        <f t="shared" si="22"/>
        <v>2.6065999991260469E-3</v>
      </c>
      <c r="I327" s="26">
        <v>2.6065999991260469E-3</v>
      </c>
      <c r="O327" s="27"/>
      <c r="P327" s="31"/>
      <c r="R327" s="43">
        <f t="shared" si="20"/>
        <v>23565.233</v>
      </c>
    </row>
    <row r="328" spans="1:33" s="26" customFormat="1" ht="12.95" customHeight="1" x14ac:dyDescent="0.2">
      <c r="A328" s="72" t="s">
        <v>1205</v>
      </c>
      <c r="B328" s="71" t="s">
        <v>360</v>
      </c>
      <c r="C328" s="72">
        <v>38601.733999999997</v>
      </c>
      <c r="D328" s="72" t="s">
        <v>390</v>
      </c>
      <c r="E328" s="47">
        <f t="shared" si="19"/>
        <v>-5322.9933450049593</v>
      </c>
      <c r="F328" s="26">
        <f t="shared" si="23"/>
        <v>-5323</v>
      </c>
      <c r="G328" s="27">
        <f t="shared" si="22"/>
        <v>5.4444399938802235E-3</v>
      </c>
      <c r="I328" s="26">
        <v>5.4444399938802235E-3</v>
      </c>
      <c r="O328" s="27"/>
      <c r="P328" s="31"/>
      <c r="R328" s="43">
        <f t="shared" si="20"/>
        <v>23583.233999999997</v>
      </c>
    </row>
    <row r="329" spans="1:33" s="26" customFormat="1" ht="12.95" customHeight="1" x14ac:dyDescent="0.2">
      <c r="A329" s="72" t="s">
        <v>1205</v>
      </c>
      <c r="B329" s="71" t="s">
        <v>360</v>
      </c>
      <c r="C329" s="72">
        <v>38610.731</v>
      </c>
      <c r="D329" s="72" t="s">
        <v>390</v>
      </c>
      <c r="E329" s="47">
        <f t="shared" si="19"/>
        <v>-5311.9958888069059</v>
      </c>
      <c r="F329" s="26">
        <f t="shared" si="23"/>
        <v>-5312</v>
      </c>
      <c r="G329" s="27">
        <f t="shared" si="22"/>
        <v>3.3633599960012361E-3</v>
      </c>
      <c r="I329" s="26">
        <v>3.3633599960012361E-3</v>
      </c>
      <c r="O329" s="27"/>
      <c r="P329" s="31"/>
      <c r="R329" s="43">
        <f t="shared" si="20"/>
        <v>23592.231</v>
      </c>
    </row>
    <row r="330" spans="1:33" s="26" customFormat="1" ht="12.95" customHeight="1" x14ac:dyDescent="0.2">
      <c r="A330" s="72" t="s">
        <v>1205</v>
      </c>
      <c r="B330" s="71" t="s">
        <v>360</v>
      </c>
      <c r="C330" s="72">
        <v>38633.629000000001</v>
      </c>
      <c r="D330" s="72" t="s">
        <v>390</v>
      </c>
      <c r="E330" s="47">
        <f t="shared" si="19"/>
        <v>-5284.0065865925062</v>
      </c>
      <c r="F330" s="26">
        <f t="shared" si="23"/>
        <v>-5284</v>
      </c>
      <c r="G330" s="27">
        <f t="shared" si="22"/>
        <v>-5.3884799999650568E-3</v>
      </c>
      <c r="I330" s="26">
        <v>-5.3884799999650568E-3</v>
      </c>
      <c r="O330" s="27"/>
      <c r="P330" s="31"/>
      <c r="R330" s="43">
        <f t="shared" si="20"/>
        <v>23615.129000000001</v>
      </c>
    </row>
    <row r="331" spans="1:33" s="26" customFormat="1" ht="12.95" customHeight="1" x14ac:dyDescent="0.2">
      <c r="A331" s="72" t="s">
        <v>1205</v>
      </c>
      <c r="B331" s="71" t="s">
        <v>360</v>
      </c>
      <c r="C331" s="72">
        <v>38637.728999999999</v>
      </c>
      <c r="D331" s="72" t="s">
        <v>390</v>
      </c>
      <c r="E331" s="47">
        <f t="shared" si="19"/>
        <v>-5278.9949637835707</v>
      </c>
      <c r="F331" s="26">
        <f t="shared" si="23"/>
        <v>-5279</v>
      </c>
      <c r="G331" s="27">
        <f t="shared" si="22"/>
        <v>4.120120000152383E-3</v>
      </c>
      <c r="I331" s="26">
        <v>4.120120000152383E-3</v>
      </c>
      <c r="O331" s="27"/>
      <c r="P331" s="31"/>
      <c r="R331" s="43">
        <f t="shared" si="20"/>
        <v>23619.228999999999</v>
      </c>
    </row>
    <row r="332" spans="1:33" s="26" customFormat="1" ht="12.95" customHeight="1" x14ac:dyDescent="0.2">
      <c r="A332" s="47" t="s">
        <v>64</v>
      </c>
      <c r="B332" s="52"/>
      <c r="C332" s="38">
        <v>38662.271999999997</v>
      </c>
      <c r="D332" s="50"/>
      <c r="E332" s="26">
        <f t="shared" si="19"/>
        <v>-5248.9949007104669</v>
      </c>
      <c r="F332" s="26">
        <f t="shared" si="23"/>
        <v>-5249</v>
      </c>
      <c r="G332" s="27">
        <f t="shared" si="22"/>
        <v>4.1717199928825721E-3</v>
      </c>
      <c r="I332" s="26">
        <v>4.1717199928825721E-3</v>
      </c>
      <c r="N332" s="27">
        <f>G332</f>
        <v>4.1717199928825721E-3</v>
      </c>
      <c r="P332" s="31"/>
      <c r="R332" s="43">
        <f t="shared" si="20"/>
        <v>23643.771999999997</v>
      </c>
      <c r="AC332" s="26">
        <v>14</v>
      </c>
      <c r="AD332" s="27"/>
      <c r="AE332" s="6" t="s">
        <v>63</v>
      </c>
      <c r="AG332" s="6" t="s">
        <v>65</v>
      </c>
    </row>
    <row r="333" spans="1:33" s="26" customFormat="1" ht="12.95" customHeight="1" x14ac:dyDescent="0.2">
      <c r="A333" s="72" t="s">
        <v>1222</v>
      </c>
      <c r="B333" s="71" t="s">
        <v>360</v>
      </c>
      <c r="C333" s="72">
        <v>38673.722000000002</v>
      </c>
      <c r="D333" s="72" t="s">
        <v>390</v>
      </c>
      <c r="E333" s="47">
        <f t="shared" si="19"/>
        <v>-5234.9990272562354</v>
      </c>
      <c r="F333" s="26">
        <f t="shared" si="23"/>
        <v>-5235</v>
      </c>
      <c r="G333" s="27">
        <f t="shared" si="22"/>
        <v>7.9579999874113128E-4</v>
      </c>
      <c r="I333" s="26">
        <v>7.9579999874113128E-4</v>
      </c>
      <c r="O333" s="27">
        <f>G333</f>
        <v>7.9579999874113128E-4</v>
      </c>
      <c r="P333" s="31"/>
      <c r="R333" s="43">
        <f t="shared" si="20"/>
        <v>23655.222000000002</v>
      </c>
    </row>
    <row r="334" spans="1:33" s="26" customFormat="1" ht="12.95" customHeight="1" x14ac:dyDescent="0.2">
      <c r="A334" s="47" t="s">
        <v>67</v>
      </c>
      <c r="B334" s="52"/>
      <c r="C334" s="38">
        <v>38831.616000000002</v>
      </c>
      <c r="D334" s="50"/>
      <c r="E334" s="26">
        <f t="shared" si="19"/>
        <v>-5041.997765842998</v>
      </c>
      <c r="F334" s="26">
        <f t="shared" si="23"/>
        <v>-5042</v>
      </c>
      <c r="G334" s="27">
        <f t="shared" si="22"/>
        <v>1.8277600029250607E-3</v>
      </c>
      <c r="O334" s="27">
        <f>G334</f>
        <v>1.8277600029250607E-3</v>
      </c>
      <c r="P334" s="31"/>
      <c r="R334" s="43">
        <f t="shared" si="20"/>
        <v>23813.116000000002</v>
      </c>
      <c r="AB334" s="26" t="s">
        <v>66</v>
      </c>
      <c r="AD334" s="27"/>
      <c r="AE334" s="6"/>
      <c r="AG334" s="6" t="s">
        <v>68</v>
      </c>
    </row>
    <row r="335" spans="1:33" s="26" customFormat="1" ht="12.95" customHeight="1" x14ac:dyDescent="0.2">
      <c r="A335" s="47" t="s">
        <v>70</v>
      </c>
      <c r="B335" s="54"/>
      <c r="C335" s="38">
        <v>38831.616000000002</v>
      </c>
      <c r="D335" s="50"/>
      <c r="E335" s="26">
        <f t="shared" si="19"/>
        <v>-5041.997765842998</v>
      </c>
      <c r="F335" s="26">
        <f t="shared" si="23"/>
        <v>-5042</v>
      </c>
      <c r="G335" s="27">
        <f t="shared" si="22"/>
        <v>1.8277600029250607E-3</v>
      </c>
      <c r="N335" s="27">
        <f>G335</f>
        <v>1.8277600029250607E-3</v>
      </c>
      <c r="P335" s="31"/>
      <c r="R335" s="43">
        <f t="shared" si="20"/>
        <v>23813.116000000002</v>
      </c>
      <c r="AC335" s="26">
        <v>7</v>
      </c>
      <c r="AD335" s="27"/>
      <c r="AE335" s="26" t="s">
        <v>69</v>
      </c>
      <c r="AG335" s="26" t="s">
        <v>65</v>
      </c>
    </row>
    <row r="336" spans="1:33" s="26" customFormat="1" ht="12.95" customHeight="1" x14ac:dyDescent="0.2">
      <c r="A336" s="48" t="s">
        <v>365</v>
      </c>
      <c r="B336" s="51"/>
      <c r="C336" s="49">
        <v>38879.885000000002</v>
      </c>
      <c r="D336" s="49"/>
      <c r="E336" s="26">
        <f t="shared" si="19"/>
        <v>-4982.9962972174917</v>
      </c>
      <c r="F336" s="26">
        <f t="shared" si="23"/>
        <v>-4983</v>
      </c>
      <c r="G336" s="27">
        <f t="shared" si="22"/>
        <v>3.0292400042526424E-3</v>
      </c>
      <c r="J336" s="27">
        <f t="shared" ref="J336:J343" si="24">G336</f>
        <v>3.0292400042526424E-3</v>
      </c>
      <c r="P336" s="31"/>
      <c r="R336" s="43">
        <f t="shared" si="20"/>
        <v>23861.385000000002</v>
      </c>
    </row>
    <row r="337" spans="1:33" s="26" customFormat="1" ht="12.95" customHeight="1" x14ac:dyDescent="0.2">
      <c r="A337" s="48" t="s">
        <v>365</v>
      </c>
      <c r="B337" s="51"/>
      <c r="C337" s="49">
        <v>38888.883000000002</v>
      </c>
      <c r="D337" s="49"/>
      <c r="E337" s="26">
        <f t="shared" si="19"/>
        <v>-4971.9976186724161</v>
      </c>
      <c r="F337" s="26">
        <f t="shared" si="23"/>
        <v>-4972</v>
      </c>
      <c r="G337" s="27">
        <f t="shared" si="22"/>
        <v>1.9481600029394031E-3</v>
      </c>
      <c r="J337" s="27">
        <f t="shared" si="24"/>
        <v>1.9481600029394031E-3</v>
      </c>
      <c r="P337" s="31"/>
      <c r="R337" s="43">
        <f t="shared" si="20"/>
        <v>23870.383000000002</v>
      </c>
    </row>
    <row r="338" spans="1:33" s="26" customFormat="1" ht="12.95" customHeight="1" x14ac:dyDescent="0.2">
      <c r="A338" s="48" t="s">
        <v>365</v>
      </c>
      <c r="B338" s="51"/>
      <c r="C338" s="49">
        <v>38902.794999999998</v>
      </c>
      <c r="D338" s="49"/>
      <c r="E338" s="26">
        <f t="shared" si="19"/>
        <v>-4954.9923268387784</v>
      </c>
      <c r="F338" s="26">
        <f t="shared" si="23"/>
        <v>-4955</v>
      </c>
      <c r="G338" s="27">
        <f t="shared" si="22"/>
        <v>6.277399996179156E-3</v>
      </c>
      <c r="J338" s="27">
        <f t="shared" si="24"/>
        <v>6.277399996179156E-3</v>
      </c>
      <c r="P338" s="31"/>
      <c r="R338" s="43">
        <f t="shared" si="20"/>
        <v>23884.294999999998</v>
      </c>
    </row>
    <row r="339" spans="1:33" s="26" customFormat="1" ht="12.95" customHeight="1" x14ac:dyDescent="0.2">
      <c r="A339" s="48" t="s">
        <v>365</v>
      </c>
      <c r="B339" s="51"/>
      <c r="C339" s="49">
        <v>38902.794999999998</v>
      </c>
      <c r="D339" s="49"/>
      <c r="E339" s="26">
        <f t="shared" si="19"/>
        <v>-4954.9923268387784</v>
      </c>
      <c r="F339" s="26">
        <f t="shared" si="23"/>
        <v>-4955</v>
      </c>
      <c r="G339" s="27">
        <f t="shared" si="22"/>
        <v>6.277399996179156E-3</v>
      </c>
      <c r="J339" s="27">
        <f t="shared" si="24"/>
        <v>6.277399996179156E-3</v>
      </c>
      <c r="P339" s="31"/>
      <c r="R339" s="43">
        <f t="shared" si="20"/>
        <v>23884.294999999998</v>
      </c>
    </row>
    <row r="340" spans="1:33" s="26" customFormat="1" ht="12.95" customHeight="1" x14ac:dyDescent="0.2">
      <c r="A340" s="48" t="s">
        <v>365</v>
      </c>
      <c r="B340" s="51"/>
      <c r="C340" s="49">
        <v>38916.701999999997</v>
      </c>
      <c r="D340" s="49"/>
      <c r="E340" s="26">
        <f t="shared" si="19"/>
        <v>-4937.9931467402712</v>
      </c>
      <c r="F340" s="26">
        <f t="shared" si="23"/>
        <v>-4938</v>
      </c>
      <c r="G340" s="27">
        <f t="shared" si="22"/>
        <v>5.6066399993142113E-3</v>
      </c>
      <c r="J340" s="27">
        <f t="shared" si="24"/>
        <v>5.6066399993142113E-3</v>
      </c>
      <c r="P340" s="31"/>
      <c r="R340" s="43">
        <f t="shared" si="20"/>
        <v>23898.201999999997</v>
      </c>
    </row>
    <row r="341" spans="1:33" s="26" customFormat="1" ht="12.95" customHeight="1" x14ac:dyDescent="0.2">
      <c r="A341" s="48" t="s">
        <v>365</v>
      </c>
      <c r="B341" s="51"/>
      <c r="C341" s="49">
        <v>38920.792000000001</v>
      </c>
      <c r="D341" s="49"/>
      <c r="E341" s="26">
        <f t="shared" ref="E341:E404" si="25">(C341-C$7)/C$8</f>
        <v>-4932.9937474015951</v>
      </c>
      <c r="F341" s="26">
        <f t="shared" si="23"/>
        <v>-4933</v>
      </c>
      <c r="G341" s="27">
        <f t="shared" si="22"/>
        <v>5.115239997394383E-3</v>
      </c>
      <c r="J341" s="27">
        <f t="shared" si="24"/>
        <v>5.115239997394383E-3</v>
      </c>
      <c r="P341" s="31"/>
      <c r="R341" s="43">
        <f t="shared" ref="R341:R404" si="26">+C341-15018.5</f>
        <v>23902.292000000001</v>
      </c>
    </row>
    <row r="342" spans="1:33" s="26" customFormat="1" ht="12.95" customHeight="1" x14ac:dyDescent="0.2">
      <c r="A342" s="48" t="s">
        <v>365</v>
      </c>
      <c r="B342" s="51"/>
      <c r="C342" s="49">
        <v>38925.699000000001</v>
      </c>
      <c r="D342" s="49"/>
      <c r="E342" s="26">
        <f t="shared" si="25"/>
        <v>-4926.9956905422177</v>
      </c>
      <c r="F342" s="26">
        <f t="shared" si="23"/>
        <v>-4927</v>
      </c>
      <c r="G342" s="27">
        <f t="shared" si="22"/>
        <v>3.525560001435224E-3</v>
      </c>
      <c r="J342" s="27">
        <f t="shared" si="24"/>
        <v>3.525560001435224E-3</v>
      </c>
      <c r="P342" s="31"/>
      <c r="R342" s="43">
        <f t="shared" si="26"/>
        <v>23907.199000000001</v>
      </c>
    </row>
    <row r="343" spans="1:33" s="26" customFormat="1" ht="12.95" customHeight="1" x14ac:dyDescent="0.2">
      <c r="A343" s="48" t="s">
        <v>366</v>
      </c>
      <c r="B343" s="51"/>
      <c r="C343" s="49">
        <v>38929.788</v>
      </c>
      <c r="D343" s="49"/>
      <c r="E343" s="26">
        <f t="shared" si="25"/>
        <v>-4921.9975135505729</v>
      </c>
      <c r="F343" s="26">
        <f t="shared" si="23"/>
        <v>-4922</v>
      </c>
      <c r="G343" s="27">
        <f t="shared" si="22"/>
        <v>2.0341600029496476E-3</v>
      </c>
      <c r="J343" s="27">
        <f t="shared" si="24"/>
        <v>2.0341600029496476E-3</v>
      </c>
      <c r="P343" s="31"/>
      <c r="R343" s="43">
        <f t="shared" si="26"/>
        <v>23911.288</v>
      </c>
    </row>
    <row r="344" spans="1:33" s="26" customFormat="1" ht="12.95" customHeight="1" x14ac:dyDescent="0.2">
      <c r="A344" s="72" t="s">
        <v>1262</v>
      </c>
      <c r="B344" s="71" t="s">
        <v>360</v>
      </c>
      <c r="C344" s="72">
        <v>38931.427000000003</v>
      </c>
      <c r="D344" s="72" t="s">
        <v>390</v>
      </c>
      <c r="E344" s="47">
        <f t="shared" si="25"/>
        <v>-4919.9940867740215</v>
      </c>
      <c r="F344" s="26">
        <f t="shared" si="23"/>
        <v>-4920</v>
      </c>
      <c r="G344" s="27">
        <f t="shared" si="22"/>
        <v>4.837600004975684E-3</v>
      </c>
      <c r="O344" s="27">
        <f>G344</f>
        <v>4.837600004975684E-3</v>
      </c>
      <c r="P344" s="31"/>
      <c r="R344" s="43">
        <f t="shared" si="26"/>
        <v>23912.927000000003</v>
      </c>
    </row>
    <row r="345" spans="1:33" s="26" customFormat="1" ht="12.95" customHeight="1" x14ac:dyDescent="0.2">
      <c r="A345" s="48" t="s">
        <v>365</v>
      </c>
      <c r="B345" s="51"/>
      <c r="C345" s="49">
        <v>38938.781999999999</v>
      </c>
      <c r="D345" s="49"/>
      <c r="E345" s="26">
        <f t="shared" si="25"/>
        <v>-4911.003724393604</v>
      </c>
      <c r="F345" s="26">
        <f t="shared" si="23"/>
        <v>-4911</v>
      </c>
      <c r="G345" s="27">
        <f t="shared" si="22"/>
        <v>-3.046919999178499E-3</v>
      </c>
      <c r="J345" s="27">
        <f>G345</f>
        <v>-3.046919999178499E-3</v>
      </c>
      <c r="P345" s="31"/>
      <c r="R345" s="43">
        <f t="shared" si="26"/>
        <v>23920.281999999999</v>
      </c>
    </row>
    <row r="346" spans="1:33" s="26" customFormat="1" ht="12.95" customHeight="1" x14ac:dyDescent="0.2">
      <c r="A346" s="48" t="s">
        <v>366</v>
      </c>
      <c r="B346" s="51"/>
      <c r="C346" s="49">
        <v>38938.783000000003</v>
      </c>
      <c r="D346" s="49"/>
      <c r="E346" s="26">
        <f t="shared" si="25"/>
        <v>-4911.0025020465728</v>
      </c>
      <c r="F346" s="26">
        <f t="shared" si="23"/>
        <v>-4911</v>
      </c>
      <c r="G346" s="27">
        <f t="shared" si="22"/>
        <v>-2.0469199953367934E-3</v>
      </c>
      <c r="J346" s="27">
        <f>G346</f>
        <v>-2.0469199953367934E-3</v>
      </c>
      <c r="P346" s="31"/>
      <c r="R346" s="43">
        <f t="shared" si="26"/>
        <v>23920.283000000003</v>
      </c>
    </row>
    <row r="347" spans="1:33" s="26" customFormat="1" ht="12.95" customHeight="1" x14ac:dyDescent="0.2">
      <c r="A347" s="48" t="s">
        <v>365</v>
      </c>
      <c r="B347" s="51"/>
      <c r="C347" s="49">
        <v>38938.79</v>
      </c>
      <c r="D347" s="49"/>
      <c r="E347" s="26">
        <f t="shared" si="25"/>
        <v>-4910.9939456173897</v>
      </c>
      <c r="F347" s="26">
        <f t="shared" si="23"/>
        <v>-4911</v>
      </c>
      <c r="G347" s="27">
        <f t="shared" si="22"/>
        <v>4.9530800024513155E-3</v>
      </c>
      <c r="J347" s="27">
        <f>G347</f>
        <v>4.9530800024513155E-3</v>
      </c>
      <c r="P347" s="31"/>
      <c r="R347" s="43">
        <f t="shared" si="26"/>
        <v>23920.29</v>
      </c>
    </row>
    <row r="348" spans="1:33" s="26" customFormat="1" ht="12.95" customHeight="1" x14ac:dyDescent="0.2">
      <c r="A348" s="48" t="s">
        <v>365</v>
      </c>
      <c r="B348" s="51"/>
      <c r="C348" s="49">
        <v>38943.701999999997</v>
      </c>
      <c r="D348" s="49"/>
      <c r="E348" s="26">
        <f t="shared" si="25"/>
        <v>-4904.9897770228818</v>
      </c>
      <c r="F348" s="26">
        <f t="shared" si="23"/>
        <v>-4905</v>
      </c>
      <c r="G348" s="27">
        <f t="shared" si="22"/>
        <v>8.3633999965968542E-3</v>
      </c>
      <c r="J348" s="27">
        <f>G348</f>
        <v>8.3633999965968542E-3</v>
      </c>
      <c r="P348" s="31"/>
      <c r="R348" s="43">
        <f t="shared" si="26"/>
        <v>23925.201999999997</v>
      </c>
    </row>
    <row r="349" spans="1:33" s="26" customFormat="1" ht="12.95" customHeight="1" x14ac:dyDescent="0.2">
      <c r="A349" s="48" t="s">
        <v>365</v>
      </c>
      <c r="B349" s="51"/>
      <c r="C349" s="49">
        <v>38952.697</v>
      </c>
      <c r="D349" s="49"/>
      <c r="E349" s="26">
        <f t="shared" si="25"/>
        <v>-4893.9947655188816</v>
      </c>
      <c r="F349" s="26">
        <f t="shared" si="23"/>
        <v>-4894</v>
      </c>
      <c r="G349" s="27">
        <f t="shared" si="22"/>
        <v>4.2823199983104132E-3</v>
      </c>
      <c r="J349" s="27">
        <f>G349</f>
        <v>4.2823199983104132E-3</v>
      </c>
      <c r="P349" s="31"/>
      <c r="R349" s="43">
        <f t="shared" si="26"/>
        <v>23934.197</v>
      </c>
    </row>
    <row r="350" spans="1:33" s="26" customFormat="1" ht="12.95" customHeight="1" x14ac:dyDescent="0.2">
      <c r="A350" s="47" t="s">
        <v>67</v>
      </c>
      <c r="B350" s="52"/>
      <c r="C350" s="38">
        <v>38953.489000000001</v>
      </c>
      <c r="D350" s="50"/>
      <c r="E350" s="26">
        <f t="shared" si="25"/>
        <v>-4893.0266666738371</v>
      </c>
      <c r="F350" s="26">
        <f t="shared" si="23"/>
        <v>-4893</v>
      </c>
      <c r="G350" s="27">
        <f t="shared" si="22"/>
        <v>-2.1815959997184109E-2</v>
      </c>
      <c r="O350" s="27">
        <f>G350</f>
        <v>-2.1815959997184109E-2</v>
      </c>
      <c r="P350" s="31"/>
      <c r="R350" s="43">
        <f t="shared" si="26"/>
        <v>23934.989000000001</v>
      </c>
      <c r="AB350" s="26" t="s">
        <v>66</v>
      </c>
      <c r="AD350" s="27"/>
      <c r="AE350" s="6"/>
      <c r="AG350" s="6" t="s">
        <v>68</v>
      </c>
    </row>
    <row r="351" spans="1:33" s="26" customFormat="1" ht="12.95" customHeight="1" x14ac:dyDescent="0.2">
      <c r="A351" s="47" t="s">
        <v>70</v>
      </c>
      <c r="B351" s="52"/>
      <c r="C351" s="38">
        <v>38953.489000000001</v>
      </c>
      <c r="D351" s="50"/>
      <c r="E351" s="26">
        <f t="shared" si="25"/>
        <v>-4893.0266666738371</v>
      </c>
      <c r="F351" s="26">
        <f t="shared" si="23"/>
        <v>-4893</v>
      </c>
      <c r="G351" s="27">
        <f t="shared" si="22"/>
        <v>-2.1815959997184109E-2</v>
      </c>
      <c r="N351" s="27">
        <f>G351</f>
        <v>-2.1815959997184109E-2</v>
      </c>
      <c r="P351" s="31"/>
      <c r="R351" s="43">
        <f t="shared" si="26"/>
        <v>23934.989000000001</v>
      </c>
      <c r="AC351" s="26">
        <v>8</v>
      </c>
      <c r="AD351" s="27"/>
      <c r="AE351" s="6" t="s">
        <v>69</v>
      </c>
      <c r="AG351" s="6" t="s">
        <v>65</v>
      </c>
    </row>
    <row r="352" spans="1:33" s="26" customFormat="1" ht="12.95" customHeight="1" x14ac:dyDescent="0.2">
      <c r="A352" s="48" t="s">
        <v>365</v>
      </c>
      <c r="B352" s="51"/>
      <c r="C352" s="49">
        <v>38956.786999999997</v>
      </c>
      <c r="D352" s="49"/>
      <c r="E352" s="26">
        <f t="shared" si="25"/>
        <v>-4888.9953661802156</v>
      </c>
      <c r="F352" s="26">
        <f t="shared" si="23"/>
        <v>-4889</v>
      </c>
      <c r="G352" s="27">
        <f t="shared" si="22"/>
        <v>3.7909199963905849E-3</v>
      </c>
      <c r="J352" s="27">
        <f t="shared" ref="J352:J361" si="27">G352</f>
        <v>3.7909199963905849E-3</v>
      </c>
      <c r="P352" s="31"/>
      <c r="R352" s="43">
        <f t="shared" si="26"/>
        <v>23938.286999999997</v>
      </c>
    </row>
    <row r="353" spans="1:33" s="26" customFormat="1" ht="12.95" customHeight="1" x14ac:dyDescent="0.2">
      <c r="A353" s="48" t="s">
        <v>365</v>
      </c>
      <c r="B353" s="51"/>
      <c r="C353" s="49">
        <v>38961.692000000003</v>
      </c>
      <c r="D353" s="49"/>
      <c r="E353" s="26">
        <f t="shared" si="25"/>
        <v>-4882.9997540148825</v>
      </c>
      <c r="F353" s="26">
        <f t="shared" si="23"/>
        <v>-4883</v>
      </c>
      <c r="G353" s="27">
        <f t="shared" si="22"/>
        <v>2.0124000002397224E-4</v>
      </c>
      <c r="J353" s="27">
        <f t="shared" si="27"/>
        <v>2.0124000002397224E-4</v>
      </c>
      <c r="P353" s="31"/>
      <c r="R353" s="43">
        <f t="shared" si="26"/>
        <v>23943.192000000003</v>
      </c>
    </row>
    <row r="354" spans="1:33" s="26" customFormat="1" ht="12.95" customHeight="1" x14ac:dyDescent="0.2">
      <c r="A354" s="48" t="s">
        <v>366</v>
      </c>
      <c r="B354" s="51"/>
      <c r="C354" s="49">
        <v>38961.699999999997</v>
      </c>
      <c r="D354" s="49"/>
      <c r="E354" s="26">
        <f t="shared" si="25"/>
        <v>-4882.9899752386764</v>
      </c>
      <c r="F354" s="26">
        <f t="shared" si="23"/>
        <v>-4883</v>
      </c>
      <c r="G354" s="27">
        <f t="shared" si="22"/>
        <v>8.2012399943778291E-3</v>
      </c>
      <c r="J354" s="27">
        <f t="shared" si="27"/>
        <v>8.2012399943778291E-3</v>
      </c>
      <c r="P354" s="31"/>
      <c r="R354" s="43">
        <f t="shared" si="26"/>
        <v>23943.199999999997</v>
      </c>
    </row>
    <row r="355" spans="1:33" s="26" customFormat="1" ht="12.95" customHeight="1" x14ac:dyDescent="0.2">
      <c r="A355" s="48" t="s">
        <v>365</v>
      </c>
      <c r="B355" s="51"/>
      <c r="C355" s="49">
        <v>38965.788</v>
      </c>
      <c r="D355" s="49"/>
      <c r="E355" s="26">
        <f t="shared" si="25"/>
        <v>-4877.9930205940545</v>
      </c>
      <c r="F355" s="26">
        <f t="shared" ref="F355:F386" si="28">ROUND(2*E355,0)/2</f>
        <v>-4878</v>
      </c>
      <c r="G355" s="27">
        <f t="shared" ref="G355:G412" si="29">C355-(C$7+F355*C$8)</f>
        <v>5.7098399993265048E-3</v>
      </c>
      <c r="J355" s="27">
        <f t="shared" si="27"/>
        <v>5.7098399993265048E-3</v>
      </c>
      <c r="P355" s="31"/>
      <c r="R355" s="43">
        <f t="shared" si="26"/>
        <v>23947.288</v>
      </c>
    </row>
    <row r="356" spans="1:33" s="26" customFormat="1" ht="12.95" customHeight="1" x14ac:dyDescent="0.2">
      <c r="A356" s="48" t="s">
        <v>366</v>
      </c>
      <c r="B356" s="51"/>
      <c r="C356" s="49">
        <v>38970.699999999997</v>
      </c>
      <c r="D356" s="49"/>
      <c r="E356" s="26">
        <f t="shared" si="25"/>
        <v>-4871.9888519995466</v>
      </c>
      <c r="F356" s="26">
        <f t="shared" si="28"/>
        <v>-4872</v>
      </c>
      <c r="G356" s="27">
        <f t="shared" si="29"/>
        <v>9.1201599934720434E-3</v>
      </c>
      <c r="J356" s="27">
        <f t="shared" si="27"/>
        <v>9.1201599934720434E-3</v>
      </c>
      <c r="P356" s="31"/>
      <c r="R356" s="43">
        <f t="shared" si="26"/>
        <v>23952.199999999997</v>
      </c>
    </row>
    <row r="357" spans="1:33" s="26" customFormat="1" ht="12.95" customHeight="1" x14ac:dyDescent="0.2">
      <c r="A357" s="48" t="s">
        <v>365</v>
      </c>
      <c r="B357" s="51"/>
      <c r="C357" s="49">
        <v>38988.701000000001</v>
      </c>
      <c r="D357" s="49"/>
      <c r="E357" s="26">
        <f t="shared" si="25"/>
        <v>-4849.9853831742566</v>
      </c>
      <c r="F357" s="26">
        <f t="shared" si="28"/>
        <v>-4850</v>
      </c>
      <c r="G357" s="27">
        <f t="shared" si="29"/>
        <v>1.1958000002778135E-2</v>
      </c>
      <c r="J357" s="27">
        <f t="shared" si="27"/>
        <v>1.1958000002778135E-2</v>
      </c>
      <c r="P357" s="31"/>
      <c r="R357" s="43">
        <f t="shared" si="26"/>
        <v>23970.201000000001</v>
      </c>
    </row>
    <row r="358" spans="1:33" s="26" customFormat="1" ht="12.95" customHeight="1" x14ac:dyDescent="0.2">
      <c r="A358" s="48" t="s">
        <v>366</v>
      </c>
      <c r="B358" s="51"/>
      <c r="C358" s="49">
        <v>38997.692999999999</v>
      </c>
      <c r="D358" s="49"/>
      <c r="E358" s="26">
        <f t="shared" si="25"/>
        <v>-4838.9940387113411</v>
      </c>
      <c r="F358" s="26">
        <f t="shared" si="28"/>
        <v>-4839</v>
      </c>
      <c r="G358" s="27">
        <f t="shared" si="29"/>
        <v>4.876920000242535E-3</v>
      </c>
      <c r="J358" s="27">
        <f t="shared" si="27"/>
        <v>4.876920000242535E-3</v>
      </c>
      <c r="P358" s="31"/>
      <c r="R358" s="43">
        <f t="shared" si="26"/>
        <v>23979.192999999999</v>
      </c>
    </row>
    <row r="359" spans="1:33" s="26" customFormat="1" ht="12.95" customHeight="1" x14ac:dyDescent="0.2">
      <c r="A359" s="48" t="s">
        <v>366</v>
      </c>
      <c r="B359" s="51"/>
      <c r="C359" s="49">
        <v>39002.6</v>
      </c>
      <c r="D359" s="49"/>
      <c r="E359" s="26">
        <f t="shared" si="25"/>
        <v>-4832.9959818519628</v>
      </c>
      <c r="F359" s="26">
        <f t="shared" si="28"/>
        <v>-4833</v>
      </c>
      <c r="G359" s="27">
        <f t="shared" si="29"/>
        <v>3.2872399970074184E-3</v>
      </c>
      <c r="J359" s="27">
        <f t="shared" si="27"/>
        <v>3.2872399970074184E-3</v>
      </c>
      <c r="P359" s="31"/>
      <c r="R359" s="43">
        <f t="shared" si="26"/>
        <v>23984.1</v>
      </c>
    </row>
    <row r="360" spans="1:33" s="26" customFormat="1" ht="12.95" customHeight="1" x14ac:dyDescent="0.2">
      <c r="A360" s="48" t="s">
        <v>366</v>
      </c>
      <c r="B360" s="51"/>
      <c r="C360" s="49">
        <v>39006.690999999999</v>
      </c>
      <c r="D360" s="49"/>
      <c r="E360" s="26">
        <f t="shared" si="25"/>
        <v>-4827.9953601662655</v>
      </c>
      <c r="F360" s="26">
        <f t="shared" si="28"/>
        <v>-4828</v>
      </c>
      <c r="G360" s="27">
        <f t="shared" si="29"/>
        <v>3.7958399989292957E-3</v>
      </c>
      <c r="J360" s="27">
        <f t="shared" si="27"/>
        <v>3.7958399989292957E-3</v>
      </c>
      <c r="P360" s="31"/>
      <c r="R360" s="43">
        <f t="shared" si="26"/>
        <v>23988.190999999999</v>
      </c>
    </row>
    <row r="361" spans="1:33" s="26" customFormat="1" ht="12.95" customHeight="1" x14ac:dyDescent="0.2">
      <c r="A361" s="48" t="s">
        <v>367</v>
      </c>
      <c r="B361" s="51"/>
      <c r="C361" s="49">
        <v>39029.595999999998</v>
      </c>
      <c r="D361" s="49"/>
      <c r="E361" s="26">
        <f t="shared" si="25"/>
        <v>-4799.9975015226819</v>
      </c>
      <c r="F361" s="26">
        <f t="shared" si="28"/>
        <v>-4800</v>
      </c>
      <c r="G361" s="27">
        <f t="shared" si="29"/>
        <v>2.043999993475154E-3</v>
      </c>
      <c r="J361" s="27">
        <f t="shared" si="27"/>
        <v>2.043999993475154E-3</v>
      </c>
      <c r="P361" s="31"/>
      <c r="R361" s="43">
        <f t="shared" si="26"/>
        <v>24011.095999999998</v>
      </c>
    </row>
    <row r="362" spans="1:33" s="26" customFormat="1" ht="12.95" customHeight="1" x14ac:dyDescent="0.2">
      <c r="A362" s="47" t="s">
        <v>67</v>
      </c>
      <c r="B362" s="52"/>
      <c r="C362" s="38">
        <v>39062.322</v>
      </c>
      <c r="D362" s="50"/>
      <c r="E362" s="26">
        <f t="shared" si="25"/>
        <v>-4759.9949727311505</v>
      </c>
      <c r="F362" s="26">
        <f t="shared" si="28"/>
        <v>-4760</v>
      </c>
      <c r="G362" s="27">
        <f t="shared" si="29"/>
        <v>4.1128000011667609E-3</v>
      </c>
      <c r="O362" s="27">
        <f>G362</f>
        <v>4.1128000011667609E-3</v>
      </c>
      <c r="P362" s="31"/>
      <c r="R362" s="43">
        <f t="shared" si="26"/>
        <v>24043.822</v>
      </c>
      <c r="AB362" s="26" t="s">
        <v>66</v>
      </c>
      <c r="AD362" s="27"/>
      <c r="AE362" s="6"/>
      <c r="AG362" s="6" t="s">
        <v>68</v>
      </c>
    </row>
    <row r="363" spans="1:33" s="26" customFormat="1" ht="12.95" customHeight="1" x14ac:dyDescent="0.2">
      <c r="A363" s="47" t="s">
        <v>72</v>
      </c>
      <c r="B363" s="53"/>
      <c r="C363" s="38">
        <v>39062.322</v>
      </c>
      <c r="D363" s="50"/>
      <c r="E363" s="26">
        <f t="shared" si="25"/>
        <v>-4759.9949727311505</v>
      </c>
      <c r="F363" s="26">
        <f t="shared" si="28"/>
        <v>-4760</v>
      </c>
      <c r="G363" s="27">
        <f t="shared" si="29"/>
        <v>4.1128000011667609E-3</v>
      </c>
      <c r="N363" s="27">
        <f>G363</f>
        <v>4.1128000011667609E-3</v>
      </c>
      <c r="P363" s="31"/>
      <c r="R363" s="43">
        <f t="shared" si="26"/>
        <v>24043.822</v>
      </c>
      <c r="AC363" s="26">
        <v>14</v>
      </c>
      <c r="AD363" s="27"/>
      <c r="AE363" s="26" t="s">
        <v>71</v>
      </c>
      <c r="AG363" s="26" t="s">
        <v>65</v>
      </c>
    </row>
    <row r="364" spans="1:33" s="26" customFormat="1" ht="12.95" customHeight="1" x14ac:dyDescent="0.2">
      <c r="A364" s="47" t="s">
        <v>74</v>
      </c>
      <c r="B364" s="54"/>
      <c r="C364" s="38">
        <v>39228.39</v>
      </c>
      <c r="D364" s="50"/>
      <c r="E364" s="26">
        <f t="shared" si="25"/>
        <v>-4557.0022467227309</v>
      </c>
      <c r="F364" s="26">
        <f t="shared" si="28"/>
        <v>-4557</v>
      </c>
      <c r="G364" s="27">
        <f t="shared" si="29"/>
        <v>-1.8380399997113273E-3</v>
      </c>
      <c r="N364" s="27">
        <f>G364</f>
        <v>-1.8380399997113273E-3</v>
      </c>
      <c r="P364" s="31"/>
      <c r="R364" s="43">
        <f t="shared" si="26"/>
        <v>24209.89</v>
      </c>
      <c r="AC364" s="26">
        <v>7</v>
      </c>
      <c r="AD364" s="27"/>
      <c r="AE364" s="26" t="s">
        <v>69</v>
      </c>
      <c r="AG364" s="26" t="s">
        <v>65</v>
      </c>
    </row>
    <row r="365" spans="1:33" s="26" customFormat="1" ht="12.95" customHeight="1" x14ac:dyDescent="0.2">
      <c r="A365" s="47" t="s">
        <v>73</v>
      </c>
      <c r="B365" s="54"/>
      <c r="C365" s="38">
        <v>39228.39</v>
      </c>
      <c r="D365" s="50"/>
      <c r="E365" s="26">
        <f t="shared" si="25"/>
        <v>-4557.0022467227309</v>
      </c>
      <c r="F365" s="26">
        <f t="shared" si="28"/>
        <v>-4557</v>
      </c>
      <c r="G365" s="27">
        <f t="shared" si="29"/>
        <v>-1.8380399997113273E-3</v>
      </c>
      <c r="O365" s="27">
        <f>G365</f>
        <v>-1.8380399997113273E-3</v>
      </c>
      <c r="P365" s="31"/>
      <c r="R365" s="43">
        <f t="shared" si="26"/>
        <v>24209.89</v>
      </c>
      <c r="AB365" s="26" t="s">
        <v>66</v>
      </c>
      <c r="AD365" s="27"/>
      <c r="AG365" s="26" t="s">
        <v>68</v>
      </c>
    </row>
    <row r="366" spans="1:33" s="26" customFormat="1" ht="12.95" customHeight="1" x14ac:dyDescent="0.2">
      <c r="A366" s="48" t="s">
        <v>368</v>
      </c>
      <c r="B366" s="51"/>
      <c r="C366" s="49">
        <v>39245.572999999997</v>
      </c>
      <c r="D366" s="49"/>
      <c r="E366" s="26">
        <f t="shared" si="25"/>
        <v>-4535.9986577651825</v>
      </c>
      <c r="F366" s="26">
        <f t="shared" si="28"/>
        <v>-4536</v>
      </c>
      <c r="G366" s="27">
        <f t="shared" si="29"/>
        <v>1.098079992516432E-3</v>
      </c>
      <c r="J366" s="27">
        <f t="shared" ref="J366:J376" si="30">G366</f>
        <v>1.098079992516432E-3</v>
      </c>
      <c r="P366" s="31"/>
      <c r="R366" s="43">
        <f t="shared" si="26"/>
        <v>24227.072999999997</v>
      </c>
    </row>
    <row r="367" spans="1:33" s="26" customFormat="1" ht="12.95" customHeight="1" x14ac:dyDescent="0.2">
      <c r="A367" s="48" t="s">
        <v>368</v>
      </c>
      <c r="B367" s="51"/>
      <c r="C367" s="49">
        <v>39259.482000000004</v>
      </c>
      <c r="D367" s="49"/>
      <c r="E367" s="26">
        <f t="shared" si="25"/>
        <v>-4518.997032972612</v>
      </c>
      <c r="F367" s="26">
        <f t="shared" si="28"/>
        <v>-4519</v>
      </c>
      <c r="G367" s="27">
        <f t="shared" si="29"/>
        <v>2.4273200033348985E-3</v>
      </c>
      <c r="J367" s="27">
        <f t="shared" si="30"/>
        <v>2.4273200033348985E-3</v>
      </c>
      <c r="P367" s="31"/>
      <c r="R367" s="43">
        <f t="shared" si="26"/>
        <v>24240.982000000004</v>
      </c>
    </row>
    <row r="368" spans="1:33" s="26" customFormat="1" ht="12.95" customHeight="1" x14ac:dyDescent="0.2">
      <c r="A368" s="48" t="s">
        <v>368</v>
      </c>
      <c r="B368" s="51"/>
      <c r="C368" s="49">
        <v>39286.476999999999</v>
      </c>
      <c r="D368" s="49"/>
      <c r="E368" s="26">
        <f t="shared" si="25"/>
        <v>-4485.9997749903614</v>
      </c>
      <c r="F368" s="26">
        <f t="shared" si="28"/>
        <v>-4486</v>
      </c>
      <c r="G368" s="27">
        <f t="shared" si="29"/>
        <v>1.840799959609285E-4</v>
      </c>
      <c r="J368" s="27">
        <f t="shared" si="30"/>
        <v>1.840799959609285E-4</v>
      </c>
      <c r="P368" s="31"/>
      <c r="R368" s="43">
        <f t="shared" si="26"/>
        <v>24267.976999999999</v>
      </c>
    </row>
    <row r="369" spans="1:33" s="26" customFormat="1" ht="12.95" customHeight="1" x14ac:dyDescent="0.2">
      <c r="A369" s="48" t="s">
        <v>369</v>
      </c>
      <c r="B369" s="51" t="s">
        <v>360</v>
      </c>
      <c r="C369" s="49">
        <v>39293.839</v>
      </c>
      <c r="D369" s="49"/>
      <c r="E369" s="26">
        <f t="shared" si="25"/>
        <v>-4477.0008561807526</v>
      </c>
      <c r="F369" s="26">
        <f t="shared" si="28"/>
        <v>-4477</v>
      </c>
      <c r="G369" s="27">
        <f t="shared" si="29"/>
        <v>-7.0044000312918797E-4</v>
      </c>
      <c r="J369" s="27">
        <f t="shared" si="30"/>
        <v>-7.0044000312918797E-4</v>
      </c>
      <c r="P369" s="31"/>
      <c r="R369" s="43">
        <f t="shared" si="26"/>
        <v>24275.339</v>
      </c>
    </row>
    <row r="370" spans="1:33" s="26" customFormat="1" ht="12.95" customHeight="1" x14ac:dyDescent="0.2">
      <c r="A370" s="48" t="s">
        <v>368</v>
      </c>
      <c r="B370" s="51"/>
      <c r="C370" s="49">
        <v>39294.656999999999</v>
      </c>
      <c r="D370" s="49"/>
      <c r="E370" s="26">
        <f t="shared" si="25"/>
        <v>-4476.0009763130192</v>
      </c>
      <c r="F370" s="26">
        <f t="shared" si="28"/>
        <v>-4476</v>
      </c>
      <c r="G370" s="27">
        <f t="shared" si="29"/>
        <v>-7.987200006027706E-4</v>
      </c>
      <c r="J370" s="27">
        <f t="shared" si="30"/>
        <v>-7.987200006027706E-4</v>
      </c>
      <c r="P370" s="31"/>
      <c r="R370" s="43">
        <f t="shared" si="26"/>
        <v>24276.156999999999</v>
      </c>
    </row>
    <row r="371" spans="1:33" s="26" customFormat="1" ht="12.95" customHeight="1" x14ac:dyDescent="0.2">
      <c r="A371" s="48" t="s">
        <v>368</v>
      </c>
      <c r="B371" s="51"/>
      <c r="C371" s="49">
        <v>39294.661</v>
      </c>
      <c r="D371" s="49"/>
      <c r="E371" s="26">
        <f t="shared" si="25"/>
        <v>-4475.9960869249117</v>
      </c>
      <c r="F371" s="26">
        <f t="shared" si="28"/>
        <v>-4476</v>
      </c>
      <c r="G371" s="27">
        <f t="shared" si="29"/>
        <v>3.2012800002121367E-3</v>
      </c>
      <c r="J371" s="27">
        <f t="shared" si="30"/>
        <v>3.2012800002121367E-3</v>
      </c>
      <c r="P371" s="31"/>
      <c r="R371" s="43">
        <f t="shared" si="26"/>
        <v>24276.161</v>
      </c>
    </row>
    <row r="372" spans="1:33" s="26" customFormat="1" ht="12.95" customHeight="1" x14ac:dyDescent="0.2">
      <c r="A372" s="48" t="s">
        <v>368</v>
      </c>
      <c r="B372" s="51"/>
      <c r="C372" s="49">
        <v>39303.658000000003</v>
      </c>
      <c r="D372" s="49"/>
      <c r="E372" s="26">
        <f t="shared" si="25"/>
        <v>-4464.9986307268582</v>
      </c>
      <c r="F372" s="26">
        <f t="shared" si="28"/>
        <v>-4465</v>
      </c>
      <c r="G372" s="27">
        <f t="shared" si="29"/>
        <v>1.1202000023331493E-3</v>
      </c>
      <c r="J372" s="27">
        <f t="shared" si="30"/>
        <v>1.1202000023331493E-3</v>
      </c>
      <c r="P372" s="31"/>
      <c r="R372" s="43">
        <f t="shared" si="26"/>
        <v>24285.158000000003</v>
      </c>
    </row>
    <row r="373" spans="1:33" s="26" customFormat="1" ht="12.95" customHeight="1" x14ac:dyDescent="0.2">
      <c r="A373" s="48" t="s">
        <v>368</v>
      </c>
      <c r="B373" s="51"/>
      <c r="C373" s="49">
        <v>39303.661999999997</v>
      </c>
      <c r="D373" s="49"/>
      <c r="E373" s="26">
        <f t="shared" si="25"/>
        <v>-4464.9937413387597</v>
      </c>
      <c r="F373" s="26">
        <f t="shared" si="28"/>
        <v>-4465</v>
      </c>
      <c r="G373" s="27">
        <f t="shared" si="29"/>
        <v>5.120199995872099E-3</v>
      </c>
      <c r="J373" s="27">
        <f t="shared" si="30"/>
        <v>5.120199995872099E-3</v>
      </c>
      <c r="P373" s="31"/>
      <c r="R373" s="43">
        <f t="shared" si="26"/>
        <v>24285.161999999997</v>
      </c>
    </row>
    <row r="374" spans="1:33" s="26" customFormat="1" ht="12.95" customHeight="1" x14ac:dyDescent="0.2">
      <c r="A374" s="48" t="s">
        <v>369</v>
      </c>
      <c r="B374" s="51" t="s">
        <v>360</v>
      </c>
      <c r="C374" s="49">
        <v>39312.660000000003</v>
      </c>
      <c r="D374" s="49"/>
      <c r="E374" s="26">
        <f t="shared" si="25"/>
        <v>-4453.9950627936751</v>
      </c>
      <c r="F374" s="26">
        <f t="shared" si="28"/>
        <v>-4454</v>
      </c>
      <c r="G374" s="27">
        <f t="shared" si="29"/>
        <v>4.0391200018348172E-3</v>
      </c>
      <c r="J374" s="27">
        <f t="shared" si="30"/>
        <v>4.0391200018348172E-3</v>
      </c>
      <c r="P374" s="31"/>
      <c r="R374" s="43">
        <f t="shared" si="26"/>
        <v>24294.160000000003</v>
      </c>
    </row>
    <row r="375" spans="1:33" s="26" customFormat="1" ht="12.95" customHeight="1" x14ac:dyDescent="0.2">
      <c r="A375" s="48" t="s">
        <v>369</v>
      </c>
      <c r="B375" s="51" t="s">
        <v>360</v>
      </c>
      <c r="C375" s="49">
        <v>39316.745999999999</v>
      </c>
      <c r="D375" s="49"/>
      <c r="E375" s="26">
        <f t="shared" si="25"/>
        <v>-4449.0005528431157</v>
      </c>
      <c r="F375" s="26">
        <f t="shared" si="28"/>
        <v>-4449</v>
      </c>
      <c r="G375" s="27">
        <f t="shared" si="29"/>
        <v>-4.5228000089991838E-4</v>
      </c>
      <c r="J375" s="27">
        <f t="shared" si="30"/>
        <v>-4.5228000089991838E-4</v>
      </c>
      <c r="P375" s="31"/>
      <c r="R375" s="43">
        <f t="shared" si="26"/>
        <v>24298.245999999999</v>
      </c>
    </row>
    <row r="376" spans="1:33" s="26" customFormat="1" ht="12.95" customHeight="1" x14ac:dyDescent="0.2">
      <c r="A376" s="48" t="s">
        <v>368</v>
      </c>
      <c r="B376" s="51"/>
      <c r="C376" s="49">
        <v>39321.659</v>
      </c>
      <c r="D376" s="49"/>
      <c r="E376" s="26">
        <f t="shared" si="25"/>
        <v>-4442.9951619015765</v>
      </c>
      <c r="F376" s="26">
        <f t="shared" si="28"/>
        <v>-4443</v>
      </c>
      <c r="G376" s="27">
        <f t="shared" si="29"/>
        <v>3.9580399970873259E-3</v>
      </c>
      <c r="J376" s="27">
        <f t="shared" si="30"/>
        <v>3.9580399970873259E-3</v>
      </c>
      <c r="P376" s="31"/>
      <c r="R376" s="43">
        <f t="shared" si="26"/>
        <v>24303.159</v>
      </c>
    </row>
    <row r="377" spans="1:33" s="26" customFormat="1" ht="12.95" customHeight="1" x14ac:dyDescent="0.2">
      <c r="A377" s="47" t="s">
        <v>75</v>
      </c>
      <c r="B377" s="54"/>
      <c r="C377" s="38">
        <v>39322.464</v>
      </c>
      <c r="D377" s="50"/>
      <c r="E377" s="26">
        <f t="shared" si="25"/>
        <v>-4442.011172545187</v>
      </c>
      <c r="F377" s="26">
        <f t="shared" si="28"/>
        <v>-4442</v>
      </c>
      <c r="G377" s="27">
        <f t="shared" si="29"/>
        <v>-9.1402399993967265E-3</v>
      </c>
      <c r="O377" s="27">
        <f>G377</f>
        <v>-9.1402399993967265E-3</v>
      </c>
      <c r="P377" s="31"/>
      <c r="R377" s="43">
        <f t="shared" si="26"/>
        <v>24303.964</v>
      </c>
      <c r="AB377" s="26" t="s">
        <v>66</v>
      </c>
      <c r="AD377" s="27"/>
      <c r="AG377" s="26" t="s">
        <v>68</v>
      </c>
    </row>
    <row r="378" spans="1:33" s="26" customFormat="1" ht="12.95" customHeight="1" x14ac:dyDescent="0.2">
      <c r="A378" s="47" t="s">
        <v>75</v>
      </c>
      <c r="B378" s="54"/>
      <c r="C378" s="38">
        <v>39322.464</v>
      </c>
      <c r="D378" s="50"/>
      <c r="E378" s="26">
        <f t="shared" si="25"/>
        <v>-4442.011172545187</v>
      </c>
      <c r="F378" s="26">
        <f t="shared" si="28"/>
        <v>-4442</v>
      </c>
      <c r="G378" s="27">
        <f t="shared" si="29"/>
        <v>-9.1402399993967265E-3</v>
      </c>
      <c r="O378" s="27">
        <f>G378</f>
        <v>-9.1402399993967265E-3</v>
      </c>
      <c r="P378" s="31"/>
      <c r="R378" s="43">
        <f t="shared" si="26"/>
        <v>24303.964</v>
      </c>
      <c r="AB378" s="26" t="s">
        <v>66</v>
      </c>
      <c r="AD378" s="27"/>
      <c r="AG378" s="26" t="s">
        <v>68</v>
      </c>
    </row>
    <row r="379" spans="1:33" s="26" customFormat="1" ht="12.95" customHeight="1" x14ac:dyDescent="0.2">
      <c r="A379" s="47" t="s">
        <v>75</v>
      </c>
      <c r="B379" s="54"/>
      <c r="C379" s="38">
        <v>39322.464999999997</v>
      </c>
      <c r="D379" s="50"/>
      <c r="E379" s="26">
        <f t="shared" si="25"/>
        <v>-4442.0099501981649</v>
      </c>
      <c r="F379" s="26">
        <f t="shared" si="28"/>
        <v>-4442</v>
      </c>
      <c r="G379" s="27">
        <f t="shared" si="29"/>
        <v>-8.1402400028309785E-3</v>
      </c>
      <c r="O379" s="27">
        <f>G379</f>
        <v>-8.1402400028309785E-3</v>
      </c>
      <c r="P379" s="31"/>
      <c r="R379" s="43">
        <f t="shared" si="26"/>
        <v>24303.964999999997</v>
      </c>
      <c r="AB379" s="26" t="s">
        <v>66</v>
      </c>
      <c r="AD379" s="27"/>
      <c r="AG379" s="26" t="s">
        <v>68</v>
      </c>
    </row>
    <row r="380" spans="1:33" s="26" customFormat="1" ht="12.95" customHeight="1" x14ac:dyDescent="0.2">
      <c r="A380" s="47" t="s">
        <v>75</v>
      </c>
      <c r="B380" s="54"/>
      <c r="C380" s="38">
        <v>39322.466999999997</v>
      </c>
      <c r="D380" s="50"/>
      <c r="E380" s="26">
        <f t="shared" si="25"/>
        <v>-4442.0075055041116</v>
      </c>
      <c r="F380" s="26">
        <f t="shared" si="28"/>
        <v>-4442</v>
      </c>
      <c r="G380" s="27">
        <f t="shared" si="29"/>
        <v>-6.1402400024235249E-3</v>
      </c>
      <c r="O380" s="27">
        <f>G380</f>
        <v>-6.1402400024235249E-3</v>
      </c>
      <c r="P380" s="31"/>
      <c r="R380" s="43">
        <f t="shared" si="26"/>
        <v>24303.966999999997</v>
      </c>
      <c r="AB380" s="26" t="s">
        <v>66</v>
      </c>
      <c r="AD380" s="27"/>
      <c r="AG380" s="26" t="s">
        <v>68</v>
      </c>
    </row>
    <row r="381" spans="1:33" s="26" customFormat="1" ht="12.95" customHeight="1" x14ac:dyDescent="0.2">
      <c r="A381" s="48" t="s">
        <v>368</v>
      </c>
      <c r="B381" s="51"/>
      <c r="C381" s="49">
        <v>39330.656000000003</v>
      </c>
      <c r="D381" s="49"/>
      <c r="E381" s="26">
        <f t="shared" si="25"/>
        <v>-4431.997705703523</v>
      </c>
      <c r="F381" s="26">
        <f t="shared" si="28"/>
        <v>-4432</v>
      </c>
      <c r="G381" s="27">
        <f t="shared" si="29"/>
        <v>1.8769599992083386E-3</v>
      </c>
      <c r="J381" s="27">
        <f t="shared" ref="J381:J388" si="31">G381</f>
        <v>1.8769599992083386E-3</v>
      </c>
      <c r="P381" s="31"/>
      <c r="R381" s="43">
        <f t="shared" si="26"/>
        <v>24312.156000000003</v>
      </c>
    </row>
    <row r="382" spans="1:33" s="26" customFormat="1" ht="12.95" customHeight="1" x14ac:dyDescent="0.2">
      <c r="A382" s="48" t="s">
        <v>369</v>
      </c>
      <c r="B382" s="51" t="s">
        <v>360</v>
      </c>
      <c r="C382" s="49">
        <v>39347.841</v>
      </c>
      <c r="D382" s="49"/>
      <c r="E382" s="26">
        <f t="shared" si="25"/>
        <v>-4410.9916720519204</v>
      </c>
      <c r="F382" s="26">
        <f t="shared" si="28"/>
        <v>-4411</v>
      </c>
      <c r="G382" s="27">
        <f t="shared" si="29"/>
        <v>6.813079999119509E-3</v>
      </c>
      <c r="J382" s="27">
        <f t="shared" si="31"/>
        <v>6.813079999119509E-3</v>
      </c>
      <c r="P382" s="31"/>
      <c r="R382" s="43">
        <f t="shared" si="26"/>
        <v>24329.341</v>
      </c>
    </row>
    <row r="383" spans="1:33" s="26" customFormat="1" ht="12.95" customHeight="1" x14ac:dyDescent="0.2">
      <c r="A383" s="48" t="s">
        <v>369</v>
      </c>
      <c r="B383" s="51" t="s">
        <v>360</v>
      </c>
      <c r="C383" s="49">
        <v>39348.654000000002</v>
      </c>
      <c r="D383" s="49"/>
      <c r="E383" s="26">
        <f t="shared" si="25"/>
        <v>-4409.9979039193167</v>
      </c>
      <c r="F383" s="26">
        <f t="shared" si="28"/>
        <v>-4410</v>
      </c>
      <c r="G383" s="27">
        <f t="shared" si="29"/>
        <v>1.7148000042652711E-3</v>
      </c>
      <c r="J383" s="27">
        <f t="shared" si="31"/>
        <v>1.7148000042652711E-3</v>
      </c>
      <c r="P383" s="31"/>
      <c r="R383" s="43">
        <f t="shared" si="26"/>
        <v>24330.154000000002</v>
      </c>
    </row>
    <row r="384" spans="1:33" s="26" customFormat="1" ht="12.95" customHeight="1" x14ac:dyDescent="0.2">
      <c r="A384" s="48" t="s">
        <v>369</v>
      </c>
      <c r="B384" s="51" t="s">
        <v>360</v>
      </c>
      <c r="C384" s="49">
        <v>39352.743999999999</v>
      </c>
      <c r="D384" s="49"/>
      <c r="E384" s="26">
        <f t="shared" si="25"/>
        <v>-4404.9985045806507</v>
      </c>
      <c r="F384" s="26">
        <f t="shared" si="28"/>
        <v>-4405</v>
      </c>
      <c r="G384" s="27">
        <f t="shared" si="29"/>
        <v>1.2233999950694852E-3</v>
      </c>
      <c r="J384" s="27">
        <f t="shared" si="31"/>
        <v>1.2233999950694852E-3</v>
      </c>
      <c r="P384" s="31"/>
      <c r="R384" s="43">
        <f t="shared" si="26"/>
        <v>24334.243999999999</v>
      </c>
    </row>
    <row r="385" spans="1:33" s="26" customFormat="1" ht="12.95" customHeight="1" x14ac:dyDescent="0.2">
      <c r="A385" s="47" t="s">
        <v>76</v>
      </c>
      <c r="B385" s="54"/>
      <c r="C385" s="38">
        <v>39361.745000000003</v>
      </c>
      <c r="D385" s="50"/>
      <c r="E385" s="26">
        <f t="shared" si="25"/>
        <v>-4393.9961589944896</v>
      </c>
      <c r="F385" s="26">
        <f t="shared" si="28"/>
        <v>-4394</v>
      </c>
      <c r="G385" s="27">
        <f t="shared" si="29"/>
        <v>3.1423200052813627E-3</v>
      </c>
      <c r="J385" s="27">
        <f t="shared" si="31"/>
        <v>3.1423200052813627E-3</v>
      </c>
      <c r="P385" s="31"/>
      <c r="R385" s="43">
        <f t="shared" si="26"/>
        <v>24343.245000000003</v>
      </c>
      <c r="AB385" s="26" t="s">
        <v>66</v>
      </c>
      <c r="AD385" s="27"/>
      <c r="AG385" s="26" t="s">
        <v>68</v>
      </c>
    </row>
    <row r="386" spans="1:33" s="26" customFormat="1" ht="12.95" customHeight="1" x14ac:dyDescent="0.2">
      <c r="A386" s="48" t="s">
        <v>370</v>
      </c>
      <c r="B386" s="51"/>
      <c r="C386" s="49">
        <v>39361.745000000003</v>
      </c>
      <c r="D386" s="49"/>
      <c r="E386" s="26">
        <f t="shared" si="25"/>
        <v>-4393.9961589944896</v>
      </c>
      <c r="F386" s="26">
        <f t="shared" si="28"/>
        <v>-4394</v>
      </c>
      <c r="G386" s="27">
        <f t="shared" si="29"/>
        <v>3.1423200052813627E-3</v>
      </c>
      <c r="J386" s="27">
        <f t="shared" si="31"/>
        <v>3.1423200052813627E-3</v>
      </c>
      <c r="P386" s="31"/>
      <c r="R386" s="43">
        <f t="shared" si="26"/>
        <v>24343.245000000003</v>
      </c>
    </row>
    <row r="387" spans="1:33" s="26" customFormat="1" ht="12.95" customHeight="1" x14ac:dyDescent="0.2">
      <c r="A387" s="48" t="s">
        <v>369</v>
      </c>
      <c r="B387" s="51" t="s">
        <v>360</v>
      </c>
      <c r="C387" s="49">
        <v>39366.654000000002</v>
      </c>
      <c r="D387" s="49"/>
      <c r="E387" s="26">
        <f t="shared" si="25"/>
        <v>-4387.995657441058</v>
      </c>
      <c r="F387" s="26">
        <f t="shared" ref="F387:F409" si="32">ROUND(2*E387,0)/2</f>
        <v>-4388</v>
      </c>
      <c r="G387" s="27">
        <f t="shared" si="29"/>
        <v>3.5526400024536997E-3</v>
      </c>
      <c r="J387" s="27">
        <f t="shared" si="31"/>
        <v>3.5526400024536997E-3</v>
      </c>
      <c r="P387" s="31"/>
      <c r="R387" s="43">
        <f t="shared" si="26"/>
        <v>24348.154000000002</v>
      </c>
    </row>
    <row r="388" spans="1:33" s="26" customFormat="1" ht="12.95" customHeight="1" x14ac:dyDescent="0.2">
      <c r="A388" s="48" t="s">
        <v>369</v>
      </c>
      <c r="B388" s="51" t="s">
        <v>360</v>
      </c>
      <c r="C388" s="49">
        <v>39375.652999999998</v>
      </c>
      <c r="D388" s="49"/>
      <c r="E388" s="26">
        <f t="shared" si="25"/>
        <v>-4376.9957565489594</v>
      </c>
      <c r="F388" s="26">
        <f t="shared" si="32"/>
        <v>-4377</v>
      </c>
      <c r="G388" s="27">
        <f t="shared" si="29"/>
        <v>3.4715599977062084E-3</v>
      </c>
      <c r="J388" s="27">
        <f t="shared" si="31"/>
        <v>3.4715599977062084E-3</v>
      </c>
      <c r="P388" s="31"/>
      <c r="R388" s="43">
        <f t="shared" si="26"/>
        <v>24357.152999999998</v>
      </c>
    </row>
    <row r="389" spans="1:33" s="26" customFormat="1" ht="12.95" customHeight="1" x14ac:dyDescent="0.2">
      <c r="A389" s="47" t="s">
        <v>78</v>
      </c>
      <c r="B389" s="54"/>
      <c r="C389" s="38">
        <v>39381.375999999997</v>
      </c>
      <c r="D389" s="50"/>
      <c r="E389" s="26">
        <f t="shared" si="25"/>
        <v>-4370.000264515902</v>
      </c>
      <c r="F389" s="26">
        <f t="shared" si="32"/>
        <v>-4370</v>
      </c>
      <c r="G389" s="27">
        <f t="shared" si="29"/>
        <v>-2.1640000340994447E-4</v>
      </c>
      <c r="N389" s="27">
        <f>G389</f>
        <v>-2.1640000340994447E-4</v>
      </c>
      <c r="P389" s="31"/>
      <c r="R389" s="43">
        <f t="shared" si="26"/>
        <v>24362.875999999997</v>
      </c>
      <c r="AC389" s="26">
        <v>10</v>
      </c>
      <c r="AD389" s="27"/>
      <c r="AE389" s="26" t="s">
        <v>71</v>
      </c>
      <c r="AG389" s="26" t="s">
        <v>65</v>
      </c>
    </row>
    <row r="390" spans="1:33" s="26" customFormat="1" ht="12.95" customHeight="1" x14ac:dyDescent="0.2">
      <c r="A390" s="47" t="s">
        <v>77</v>
      </c>
      <c r="B390" s="54"/>
      <c r="C390" s="38">
        <v>39381.375999999997</v>
      </c>
      <c r="D390" s="50"/>
      <c r="E390" s="26">
        <f t="shared" si="25"/>
        <v>-4370.000264515902</v>
      </c>
      <c r="F390" s="26">
        <f t="shared" si="32"/>
        <v>-4370</v>
      </c>
      <c r="G390" s="27">
        <f t="shared" si="29"/>
        <v>-2.1640000340994447E-4</v>
      </c>
      <c r="O390" s="27">
        <f>G390</f>
        <v>-2.1640000340994447E-4</v>
      </c>
      <c r="P390" s="31"/>
      <c r="R390" s="43">
        <f t="shared" si="26"/>
        <v>24362.875999999997</v>
      </c>
      <c r="AB390" s="26" t="s">
        <v>66</v>
      </c>
      <c r="AD390" s="27"/>
      <c r="AG390" s="26" t="s">
        <v>68</v>
      </c>
    </row>
    <row r="391" spans="1:33" s="26" customFormat="1" ht="12.95" customHeight="1" x14ac:dyDescent="0.2">
      <c r="A391" s="47" t="s">
        <v>78</v>
      </c>
      <c r="B391" s="54"/>
      <c r="C391" s="38">
        <v>39390.383999999998</v>
      </c>
      <c r="D391" s="50"/>
      <c r="E391" s="26">
        <f t="shared" si="25"/>
        <v>-4358.9893625005579</v>
      </c>
      <c r="F391" s="26">
        <f t="shared" si="32"/>
        <v>-4359</v>
      </c>
      <c r="G391" s="27">
        <f t="shared" si="29"/>
        <v>8.7025199973140843E-3</v>
      </c>
      <c r="N391" s="27">
        <f>G391</f>
        <v>8.7025199973140843E-3</v>
      </c>
      <c r="P391" s="31"/>
      <c r="R391" s="43">
        <f t="shared" si="26"/>
        <v>24371.883999999998</v>
      </c>
      <c r="AC391" s="26">
        <v>14</v>
      </c>
      <c r="AD391" s="27"/>
      <c r="AE391" s="26" t="s">
        <v>71</v>
      </c>
      <c r="AG391" s="26" t="s">
        <v>65</v>
      </c>
    </row>
    <row r="392" spans="1:33" s="26" customFormat="1" ht="12.95" customHeight="1" x14ac:dyDescent="0.2">
      <c r="A392" s="47" t="s">
        <v>77</v>
      </c>
      <c r="B392" s="54"/>
      <c r="C392" s="38">
        <v>39390.383999999998</v>
      </c>
      <c r="D392" s="50"/>
      <c r="E392" s="26">
        <f t="shared" si="25"/>
        <v>-4358.9893625005579</v>
      </c>
      <c r="F392" s="26">
        <f t="shared" si="32"/>
        <v>-4359</v>
      </c>
      <c r="G392" s="27">
        <f t="shared" si="29"/>
        <v>8.7025199973140843E-3</v>
      </c>
      <c r="O392" s="27">
        <f>G392</f>
        <v>8.7025199973140843E-3</v>
      </c>
      <c r="P392" s="31"/>
      <c r="R392" s="43">
        <f t="shared" si="26"/>
        <v>24371.883999999998</v>
      </c>
      <c r="AB392" s="26" t="s">
        <v>66</v>
      </c>
      <c r="AD392" s="27"/>
      <c r="AG392" s="26" t="s">
        <v>68</v>
      </c>
    </row>
    <row r="393" spans="1:33" s="26" customFormat="1" ht="12.95" customHeight="1" x14ac:dyDescent="0.2">
      <c r="A393" s="47" t="s">
        <v>78</v>
      </c>
      <c r="B393" s="54"/>
      <c r="C393" s="38">
        <v>39403.466</v>
      </c>
      <c r="D393" s="50"/>
      <c r="E393" s="26">
        <f t="shared" si="25"/>
        <v>-4342.9986186989663</v>
      </c>
      <c r="F393" s="26">
        <f t="shared" si="32"/>
        <v>-4343</v>
      </c>
      <c r="G393" s="27">
        <f t="shared" si="29"/>
        <v>1.1300400001346134E-3</v>
      </c>
      <c r="N393" s="27">
        <f>G393</f>
        <v>1.1300400001346134E-3</v>
      </c>
      <c r="P393" s="31"/>
      <c r="R393" s="43">
        <f t="shared" si="26"/>
        <v>24384.966</v>
      </c>
      <c r="AC393" s="26">
        <v>5</v>
      </c>
      <c r="AD393" s="27"/>
      <c r="AE393" s="26" t="s">
        <v>69</v>
      </c>
      <c r="AG393" s="26" t="s">
        <v>65</v>
      </c>
    </row>
    <row r="394" spans="1:33" s="26" customFormat="1" ht="12.95" customHeight="1" x14ac:dyDescent="0.2">
      <c r="A394" s="47" t="s">
        <v>77</v>
      </c>
      <c r="B394" s="54"/>
      <c r="C394" s="38">
        <v>39403.466</v>
      </c>
      <c r="D394" s="50"/>
      <c r="E394" s="26">
        <f t="shared" si="25"/>
        <v>-4342.9986186989663</v>
      </c>
      <c r="F394" s="26">
        <f t="shared" si="32"/>
        <v>-4343</v>
      </c>
      <c r="G394" s="27">
        <f t="shared" si="29"/>
        <v>1.1300400001346134E-3</v>
      </c>
      <c r="O394" s="27">
        <f>G394</f>
        <v>1.1300400001346134E-3</v>
      </c>
      <c r="P394" s="31"/>
      <c r="R394" s="43">
        <f t="shared" si="26"/>
        <v>24384.966</v>
      </c>
      <c r="AB394" s="26" t="s">
        <v>66</v>
      </c>
      <c r="AD394" s="27"/>
      <c r="AG394" s="26" t="s">
        <v>68</v>
      </c>
    </row>
    <row r="395" spans="1:33" s="26" customFormat="1" ht="12.95" customHeight="1" x14ac:dyDescent="0.2">
      <c r="A395" s="47" t="s">
        <v>78</v>
      </c>
      <c r="B395" s="54"/>
      <c r="C395" s="38">
        <v>39404.286</v>
      </c>
      <c r="D395" s="50"/>
      <c r="E395" s="26">
        <f t="shared" si="25"/>
        <v>-4341.9962941371796</v>
      </c>
      <c r="F395" s="26">
        <f t="shared" si="32"/>
        <v>-4342</v>
      </c>
      <c r="G395" s="27">
        <f t="shared" si="29"/>
        <v>3.0317599957925268E-3</v>
      </c>
      <c r="N395" s="27">
        <f>G395</f>
        <v>3.0317599957925268E-3</v>
      </c>
      <c r="P395" s="31"/>
      <c r="R395" s="43">
        <f t="shared" si="26"/>
        <v>24385.786</v>
      </c>
      <c r="AC395" s="26">
        <v>18</v>
      </c>
      <c r="AD395" s="27"/>
      <c r="AE395" s="26" t="s">
        <v>71</v>
      </c>
      <c r="AG395" s="26" t="s">
        <v>65</v>
      </c>
    </row>
    <row r="396" spans="1:33" s="26" customFormat="1" ht="12.95" customHeight="1" x14ac:dyDescent="0.2">
      <c r="A396" s="47" t="s">
        <v>77</v>
      </c>
      <c r="B396" s="54"/>
      <c r="C396" s="38">
        <v>39404.286</v>
      </c>
      <c r="D396" s="50"/>
      <c r="E396" s="26">
        <f t="shared" si="25"/>
        <v>-4341.9962941371796</v>
      </c>
      <c r="F396" s="26">
        <f t="shared" si="32"/>
        <v>-4342</v>
      </c>
      <c r="G396" s="27">
        <f t="shared" si="29"/>
        <v>3.0317599957925268E-3</v>
      </c>
      <c r="O396" s="27">
        <f>G396</f>
        <v>3.0317599957925268E-3</v>
      </c>
      <c r="P396" s="31"/>
      <c r="R396" s="43">
        <f t="shared" si="26"/>
        <v>24385.786</v>
      </c>
      <c r="AB396" s="26" t="s">
        <v>66</v>
      </c>
      <c r="AD396" s="27"/>
      <c r="AG396" s="26" t="s">
        <v>68</v>
      </c>
    </row>
    <row r="397" spans="1:33" s="26" customFormat="1" ht="12.95" customHeight="1" x14ac:dyDescent="0.2">
      <c r="A397" s="47" t="s">
        <v>78</v>
      </c>
      <c r="B397" s="54"/>
      <c r="C397" s="38">
        <v>39413.281999999999</v>
      </c>
      <c r="D397" s="50"/>
      <c r="E397" s="26">
        <f t="shared" si="25"/>
        <v>-4331.0000602861573</v>
      </c>
      <c r="F397" s="26">
        <f t="shared" si="32"/>
        <v>-4331</v>
      </c>
      <c r="G397" s="27">
        <f t="shared" si="29"/>
        <v>-4.9319998652208596E-5</v>
      </c>
      <c r="N397" s="27">
        <f>G397</f>
        <v>-4.9319998652208596E-5</v>
      </c>
      <c r="P397" s="31"/>
      <c r="R397" s="43">
        <f t="shared" si="26"/>
        <v>24394.781999999999</v>
      </c>
      <c r="AC397" s="26">
        <v>14</v>
      </c>
      <c r="AD397" s="27"/>
      <c r="AE397" s="26" t="s">
        <v>71</v>
      </c>
      <c r="AG397" s="26" t="s">
        <v>65</v>
      </c>
    </row>
    <row r="398" spans="1:33" s="26" customFormat="1" ht="12.95" customHeight="1" x14ac:dyDescent="0.2">
      <c r="A398" s="47" t="s">
        <v>77</v>
      </c>
      <c r="B398" s="54"/>
      <c r="C398" s="38">
        <v>39413.281999999999</v>
      </c>
      <c r="D398" s="50"/>
      <c r="E398" s="26">
        <f t="shared" si="25"/>
        <v>-4331.0000602861573</v>
      </c>
      <c r="F398" s="26">
        <f t="shared" si="32"/>
        <v>-4331</v>
      </c>
      <c r="G398" s="27">
        <f t="shared" si="29"/>
        <v>-4.9319998652208596E-5</v>
      </c>
      <c r="O398" s="27">
        <f>G398</f>
        <v>-4.9319998652208596E-5</v>
      </c>
      <c r="P398" s="31"/>
      <c r="R398" s="43">
        <f t="shared" si="26"/>
        <v>24394.781999999999</v>
      </c>
      <c r="AB398" s="26" t="s">
        <v>66</v>
      </c>
      <c r="AD398" s="27"/>
      <c r="AG398" s="26" t="s">
        <v>68</v>
      </c>
    </row>
    <row r="399" spans="1:33" s="26" customFormat="1" ht="12.95" customHeight="1" x14ac:dyDescent="0.2">
      <c r="A399" s="47" t="s">
        <v>76</v>
      </c>
      <c r="B399" s="54"/>
      <c r="C399" s="38">
        <v>39608.805</v>
      </c>
      <c r="D399" s="50"/>
      <c r="E399" s="26">
        <f t="shared" si="25"/>
        <v>-4092.0031026101174</v>
      </c>
      <c r="F399" s="26">
        <f t="shared" si="32"/>
        <v>-4092</v>
      </c>
      <c r="G399" s="27">
        <f t="shared" si="29"/>
        <v>-2.5382399981026538E-3</v>
      </c>
      <c r="J399" s="27">
        <f>G399</f>
        <v>-2.5382399981026538E-3</v>
      </c>
      <c r="P399" s="31"/>
      <c r="R399" s="43">
        <f t="shared" si="26"/>
        <v>24590.305</v>
      </c>
      <c r="AB399" s="26" t="s">
        <v>66</v>
      </c>
      <c r="AD399" s="27"/>
      <c r="AG399" s="26" t="s">
        <v>68</v>
      </c>
    </row>
    <row r="400" spans="1:33" s="26" customFormat="1" ht="12.95" customHeight="1" x14ac:dyDescent="0.2">
      <c r="A400" s="48" t="s">
        <v>370</v>
      </c>
      <c r="B400" s="51"/>
      <c r="C400" s="49">
        <v>39608.805</v>
      </c>
      <c r="D400" s="49"/>
      <c r="E400" s="26">
        <f t="shared" si="25"/>
        <v>-4092.0031026101174</v>
      </c>
      <c r="F400" s="26">
        <f t="shared" si="32"/>
        <v>-4092</v>
      </c>
      <c r="G400" s="27">
        <f t="shared" si="29"/>
        <v>-2.5382399981026538E-3</v>
      </c>
      <c r="J400" s="27">
        <f>G400</f>
        <v>-2.5382399981026538E-3</v>
      </c>
      <c r="P400" s="31"/>
      <c r="R400" s="43">
        <f t="shared" si="26"/>
        <v>24590.305</v>
      </c>
    </row>
    <row r="401" spans="1:33" s="26" customFormat="1" ht="12.95" customHeight="1" x14ac:dyDescent="0.2">
      <c r="A401" s="47" t="s">
        <v>76</v>
      </c>
      <c r="B401" s="54"/>
      <c r="C401" s="38">
        <v>39613.716999999997</v>
      </c>
      <c r="D401" s="50"/>
      <c r="E401" s="26">
        <f t="shared" si="25"/>
        <v>-4085.9989340156098</v>
      </c>
      <c r="F401" s="26">
        <f t="shared" si="32"/>
        <v>-4086</v>
      </c>
      <c r="G401" s="27">
        <f t="shared" si="29"/>
        <v>8.7207999604288489E-4</v>
      </c>
      <c r="J401" s="27">
        <f>G401</f>
        <v>8.7207999604288489E-4</v>
      </c>
      <c r="P401" s="31"/>
      <c r="R401" s="43">
        <f t="shared" si="26"/>
        <v>24595.216999999997</v>
      </c>
      <c r="AB401" s="26" t="s">
        <v>66</v>
      </c>
      <c r="AD401" s="27"/>
      <c r="AG401" s="26" t="s">
        <v>68</v>
      </c>
    </row>
    <row r="402" spans="1:33" s="26" customFormat="1" ht="12.95" customHeight="1" x14ac:dyDescent="0.2">
      <c r="A402" s="48" t="s">
        <v>370</v>
      </c>
      <c r="B402" s="51"/>
      <c r="C402" s="49">
        <v>39613.716999999997</v>
      </c>
      <c r="D402" s="49"/>
      <c r="E402" s="26">
        <f t="shared" si="25"/>
        <v>-4085.9989340156098</v>
      </c>
      <c r="F402" s="26">
        <f t="shared" si="32"/>
        <v>-4086</v>
      </c>
      <c r="G402" s="27">
        <f t="shared" si="29"/>
        <v>8.7207999604288489E-4</v>
      </c>
      <c r="J402" s="27">
        <f>G402</f>
        <v>8.7207999604288489E-4</v>
      </c>
      <c r="P402" s="31"/>
      <c r="R402" s="43">
        <f t="shared" si="26"/>
        <v>24595.216999999997</v>
      </c>
    </row>
    <row r="403" spans="1:33" s="26" customFormat="1" ht="12.95" customHeight="1" x14ac:dyDescent="0.2">
      <c r="A403" s="47" t="s">
        <v>79</v>
      </c>
      <c r="B403" s="54"/>
      <c r="C403" s="38">
        <v>39627.625</v>
      </c>
      <c r="D403" s="50"/>
      <c r="E403" s="26">
        <f t="shared" si="25"/>
        <v>-4068.998531570071</v>
      </c>
      <c r="F403" s="26">
        <f t="shared" si="32"/>
        <v>-4069</v>
      </c>
      <c r="G403" s="27">
        <f t="shared" si="29"/>
        <v>1.2013200030196458E-3</v>
      </c>
      <c r="O403" s="27">
        <f>G403</f>
        <v>1.2013200030196458E-3</v>
      </c>
      <c r="P403" s="31"/>
      <c r="R403" s="43">
        <f t="shared" si="26"/>
        <v>24609.125</v>
      </c>
      <c r="AB403" s="26" t="s">
        <v>66</v>
      </c>
      <c r="AD403" s="27"/>
      <c r="AG403" s="26" t="s">
        <v>68</v>
      </c>
    </row>
    <row r="404" spans="1:33" s="26" customFormat="1" ht="12.95" customHeight="1" x14ac:dyDescent="0.2">
      <c r="A404" s="47" t="s">
        <v>79</v>
      </c>
      <c r="B404" s="54"/>
      <c r="C404" s="38">
        <v>39636.622000000003</v>
      </c>
      <c r="D404" s="50"/>
      <c r="E404" s="26">
        <f t="shared" si="25"/>
        <v>-4058.0010753720176</v>
      </c>
      <c r="F404" s="26">
        <f t="shared" si="32"/>
        <v>-4058</v>
      </c>
      <c r="G404" s="27">
        <f t="shared" si="29"/>
        <v>-8.7975999485934153E-4</v>
      </c>
      <c r="O404" s="27">
        <f>G404</f>
        <v>-8.7975999485934153E-4</v>
      </c>
      <c r="P404" s="31"/>
      <c r="R404" s="43">
        <f t="shared" si="26"/>
        <v>24618.122000000003</v>
      </c>
      <c r="AB404" s="26" t="s">
        <v>66</v>
      </c>
      <c r="AD404" s="27"/>
      <c r="AG404" s="26" t="s">
        <v>68</v>
      </c>
    </row>
    <row r="405" spans="1:33" s="26" customFormat="1" ht="12.95" customHeight="1" x14ac:dyDescent="0.2">
      <c r="A405" s="47" t="s">
        <v>79</v>
      </c>
      <c r="B405" s="54"/>
      <c r="C405" s="38">
        <v>39640.713000000003</v>
      </c>
      <c r="D405" s="50"/>
      <c r="E405" s="26">
        <f t="shared" ref="E405:E468" si="33">(C405-C$7)/C$8</f>
        <v>-4053.0004536863194</v>
      </c>
      <c r="F405" s="26">
        <f t="shared" si="32"/>
        <v>-4053</v>
      </c>
      <c r="G405" s="27">
        <f t="shared" si="29"/>
        <v>-3.7116000021342188E-4</v>
      </c>
      <c r="O405" s="27">
        <f>G405</f>
        <v>-3.7116000021342188E-4</v>
      </c>
      <c r="P405" s="31"/>
      <c r="R405" s="43">
        <f t="shared" ref="R405:R468" si="34">+C405-15018.5</f>
        <v>24622.213000000003</v>
      </c>
      <c r="AB405" s="26" t="s">
        <v>66</v>
      </c>
      <c r="AD405" s="27"/>
      <c r="AG405" s="26" t="s">
        <v>68</v>
      </c>
    </row>
    <row r="406" spans="1:33" s="26" customFormat="1" ht="12.95" customHeight="1" x14ac:dyDescent="0.2">
      <c r="A406" s="47" t="s">
        <v>79</v>
      </c>
      <c r="B406" s="54"/>
      <c r="C406" s="38">
        <v>39645.620000000003</v>
      </c>
      <c r="D406" s="50"/>
      <c r="E406" s="26">
        <f t="shared" si="33"/>
        <v>-4047.0023968269415</v>
      </c>
      <c r="F406" s="26">
        <f t="shared" si="32"/>
        <v>-4047</v>
      </c>
      <c r="G406" s="27">
        <f t="shared" si="29"/>
        <v>-1.9608399961725809E-3</v>
      </c>
      <c r="O406" s="27">
        <f>G406</f>
        <v>-1.9608399961725809E-3</v>
      </c>
      <c r="P406" s="31"/>
      <c r="R406" s="43">
        <f t="shared" si="34"/>
        <v>24627.120000000003</v>
      </c>
      <c r="AB406" s="26" t="s">
        <v>66</v>
      </c>
      <c r="AD406" s="27"/>
      <c r="AG406" s="26" t="s">
        <v>68</v>
      </c>
    </row>
    <row r="407" spans="1:33" s="26" customFormat="1" ht="12.95" customHeight="1" x14ac:dyDescent="0.2">
      <c r="A407" s="47" t="s">
        <v>79</v>
      </c>
      <c r="B407" s="54"/>
      <c r="C407" s="38">
        <v>39645.623</v>
      </c>
      <c r="D407" s="50"/>
      <c r="E407" s="26">
        <f t="shared" si="33"/>
        <v>-4046.9987297858652</v>
      </c>
      <c r="F407" s="26">
        <f t="shared" si="32"/>
        <v>-4047</v>
      </c>
      <c r="G407" s="27">
        <f t="shared" si="29"/>
        <v>1.0391600008006208E-3</v>
      </c>
      <c r="O407" s="27">
        <f>G407</f>
        <v>1.0391600008006208E-3</v>
      </c>
      <c r="P407" s="31"/>
      <c r="R407" s="43">
        <f t="shared" si="34"/>
        <v>24627.123</v>
      </c>
      <c r="AB407" s="26" t="s">
        <v>66</v>
      </c>
      <c r="AD407" s="27"/>
      <c r="AG407" s="26" t="s">
        <v>68</v>
      </c>
    </row>
    <row r="408" spans="1:33" s="26" customFormat="1" ht="12.95" customHeight="1" x14ac:dyDescent="0.2">
      <c r="A408" s="48" t="s">
        <v>371</v>
      </c>
      <c r="B408" s="51"/>
      <c r="C408" s="49">
        <v>39654.624000000003</v>
      </c>
      <c r="D408" s="49"/>
      <c r="E408" s="26">
        <f t="shared" si="33"/>
        <v>-4035.9963841997046</v>
      </c>
      <c r="F408" s="26">
        <f t="shared" si="32"/>
        <v>-4036</v>
      </c>
      <c r="G408" s="27">
        <f t="shared" si="29"/>
        <v>2.9580800037365407E-3</v>
      </c>
      <c r="J408" s="27">
        <f>G408</f>
        <v>2.9580800037365407E-3</v>
      </c>
      <c r="P408" s="31"/>
      <c r="R408" s="43">
        <f t="shared" si="34"/>
        <v>24636.124000000003</v>
      </c>
    </row>
    <row r="409" spans="1:33" s="26" customFormat="1" ht="12.95" customHeight="1" x14ac:dyDescent="0.2">
      <c r="A409" s="48" t="s">
        <v>371</v>
      </c>
      <c r="B409" s="51"/>
      <c r="C409" s="49">
        <v>39667.705999999998</v>
      </c>
      <c r="D409" s="49"/>
      <c r="E409" s="26">
        <f t="shared" si="33"/>
        <v>-4020.0056403981225</v>
      </c>
      <c r="F409" s="26">
        <f t="shared" si="32"/>
        <v>-4020</v>
      </c>
      <c r="G409" s="27">
        <f t="shared" si="29"/>
        <v>-4.6144000007188879E-3</v>
      </c>
      <c r="J409" s="27">
        <f>G409</f>
        <v>-4.6144000007188879E-3</v>
      </c>
      <c r="P409" s="31"/>
      <c r="R409" s="43">
        <f t="shared" si="34"/>
        <v>24649.205999999998</v>
      </c>
    </row>
    <row r="410" spans="1:33" s="26" customFormat="1" ht="12.95" customHeight="1" x14ac:dyDescent="0.2">
      <c r="A410" s="47" t="s">
        <v>268</v>
      </c>
      <c r="B410" s="54"/>
      <c r="C410" s="38">
        <v>39672.618799999997</v>
      </c>
      <c r="D410" s="38"/>
      <c r="E410" s="26">
        <f t="shared" si="33"/>
        <v>-4014.0004939259916</v>
      </c>
      <c r="F410" s="26">
        <v>-4014</v>
      </c>
      <c r="G410" s="27">
        <f t="shared" si="29"/>
        <v>-4.0408000495517626E-4</v>
      </c>
      <c r="I410" s="26">
        <f>G410</f>
        <v>-4.0408000495517626E-4</v>
      </c>
      <c r="P410" s="31"/>
      <c r="R410" s="43">
        <f t="shared" si="34"/>
        <v>24654.118799999997</v>
      </c>
    </row>
    <row r="411" spans="1:33" s="26" customFormat="1" ht="12.95" customHeight="1" x14ac:dyDescent="0.2">
      <c r="A411" s="47" t="s">
        <v>80</v>
      </c>
      <c r="B411" s="54"/>
      <c r="C411" s="38">
        <v>39673.438000000002</v>
      </c>
      <c r="D411" s="50"/>
      <c r="E411" s="26">
        <f t="shared" si="33"/>
        <v>-4012.9991472418192</v>
      </c>
      <c r="F411" s="26">
        <f t="shared" ref="F411:F433" si="35">ROUND(2*E411,0)/2</f>
        <v>-4013</v>
      </c>
      <c r="G411" s="27">
        <f t="shared" si="29"/>
        <v>6.9764000363647938E-4</v>
      </c>
      <c r="N411" s="27">
        <f>G411</f>
        <v>6.9764000363647938E-4</v>
      </c>
      <c r="P411" s="31"/>
      <c r="R411" s="43">
        <f t="shared" si="34"/>
        <v>24654.938000000002</v>
      </c>
      <c r="AC411" s="26">
        <v>7</v>
      </c>
      <c r="AD411" s="27"/>
      <c r="AE411" s="26" t="s">
        <v>69</v>
      </c>
      <c r="AG411" s="26" t="s">
        <v>65</v>
      </c>
    </row>
    <row r="412" spans="1:33" s="26" customFormat="1" ht="12.95" customHeight="1" x14ac:dyDescent="0.2">
      <c r="A412" s="47" t="s">
        <v>81</v>
      </c>
      <c r="B412" s="54"/>
      <c r="C412" s="38">
        <v>39682.434000000001</v>
      </c>
      <c r="D412" s="50"/>
      <c r="E412" s="26">
        <f t="shared" si="33"/>
        <v>-4002.0029133907965</v>
      </c>
      <c r="F412" s="26">
        <f t="shared" si="35"/>
        <v>-4002</v>
      </c>
      <c r="G412" s="27">
        <f t="shared" si="29"/>
        <v>-2.3834399980842136E-3</v>
      </c>
      <c r="N412" s="27">
        <f>G412</f>
        <v>-2.3834399980842136E-3</v>
      </c>
      <c r="P412" s="31"/>
      <c r="R412" s="43">
        <f t="shared" si="34"/>
        <v>24663.934000000001</v>
      </c>
      <c r="AC412" s="26">
        <v>6</v>
      </c>
      <c r="AD412" s="27"/>
      <c r="AE412" s="26" t="s">
        <v>69</v>
      </c>
      <c r="AG412" s="26" t="s">
        <v>65</v>
      </c>
    </row>
    <row r="413" spans="1:33" s="26" customFormat="1" ht="12.95" customHeight="1" x14ac:dyDescent="0.2">
      <c r="A413" s="72" t="s">
        <v>1384</v>
      </c>
      <c r="B413" s="71" t="s">
        <v>360</v>
      </c>
      <c r="C413" s="72">
        <v>39685.531000000003</v>
      </c>
      <c r="D413" s="72" t="s">
        <v>390</v>
      </c>
      <c r="E413" s="47">
        <f t="shared" si="33"/>
        <v>-3998.2173046495077</v>
      </c>
      <c r="F413" s="26">
        <f t="shared" si="35"/>
        <v>-3998</v>
      </c>
      <c r="G413" s="27"/>
      <c r="O413" s="27"/>
      <c r="P413" s="31"/>
      <c r="R413" s="43">
        <f t="shared" si="34"/>
        <v>24667.031000000003</v>
      </c>
      <c r="U413" s="27">
        <f>C413-(C$7+F413*C$8)</f>
        <v>-0.17777655999816488</v>
      </c>
    </row>
    <row r="414" spans="1:33" s="26" customFormat="1" ht="12.95" customHeight="1" x14ac:dyDescent="0.2">
      <c r="A414" s="47" t="s">
        <v>82</v>
      </c>
      <c r="B414" s="54"/>
      <c r="C414" s="38">
        <v>39686.531000000003</v>
      </c>
      <c r="D414" s="50"/>
      <c r="E414" s="26">
        <f t="shared" si="33"/>
        <v>-3996.9949576229378</v>
      </c>
      <c r="F414" s="26">
        <f t="shared" si="35"/>
        <v>-3997</v>
      </c>
      <c r="G414" s="27">
        <f t="shared" ref="G414:G477" si="36">C414-(C$7+F414*C$8)</f>
        <v>4.1251600050600246E-3</v>
      </c>
      <c r="O414" s="27">
        <f t="shared" ref="O414:O421" si="37">G414</f>
        <v>4.1251600050600246E-3</v>
      </c>
      <c r="P414" s="31"/>
      <c r="R414" s="43">
        <f t="shared" si="34"/>
        <v>24668.031000000003</v>
      </c>
      <c r="AB414" s="26" t="s">
        <v>66</v>
      </c>
      <c r="AD414" s="27"/>
      <c r="AG414" s="26" t="s">
        <v>68</v>
      </c>
    </row>
    <row r="415" spans="1:33" s="26" customFormat="1" ht="12.95" customHeight="1" x14ac:dyDescent="0.2">
      <c r="A415" s="47" t="s">
        <v>82</v>
      </c>
      <c r="B415" s="54"/>
      <c r="C415" s="38">
        <v>39686.531999999999</v>
      </c>
      <c r="D415" s="50"/>
      <c r="E415" s="26">
        <f t="shared" si="33"/>
        <v>-3996.9937352759152</v>
      </c>
      <c r="F415" s="26">
        <f t="shared" si="35"/>
        <v>-3997</v>
      </c>
      <c r="G415" s="27">
        <f t="shared" si="36"/>
        <v>5.1251600016257726E-3</v>
      </c>
      <c r="O415" s="27">
        <f t="shared" si="37"/>
        <v>5.1251600016257726E-3</v>
      </c>
      <c r="P415" s="31"/>
      <c r="R415" s="43">
        <f t="shared" si="34"/>
        <v>24668.031999999999</v>
      </c>
      <c r="AB415" s="26" t="s">
        <v>66</v>
      </c>
      <c r="AD415" s="27"/>
      <c r="AG415" s="26" t="s">
        <v>68</v>
      </c>
    </row>
    <row r="416" spans="1:33" s="26" customFormat="1" ht="12.95" customHeight="1" x14ac:dyDescent="0.2">
      <c r="A416" s="47" t="s">
        <v>83</v>
      </c>
      <c r="B416" s="54"/>
      <c r="C416" s="38">
        <v>39691.434000000001</v>
      </c>
      <c r="D416" s="50"/>
      <c r="E416" s="26">
        <f t="shared" si="33"/>
        <v>-3991.0017901516671</v>
      </c>
      <c r="F416" s="26">
        <f t="shared" si="35"/>
        <v>-3991</v>
      </c>
      <c r="G416" s="27">
        <f t="shared" si="36"/>
        <v>-1.4645199989899993E-3</v>
      </c>
      <c r="O416" s="27">
        <f t="shared" si="37"/>
        <v>-1.4645199989899993E-3</v>
      </c>
      <c r="P416" s="31"/>
      <c r="R416" s="43">
        <f t="shared" si="34"/>
        <v>24672.934000000001</v>
      </c>
      <c r="AB416" s="26" t="s">
        <v>66</v>
      </c>
      <c r="AD416" s="27"/>
      <c r="AG416" s="26" t="s">
        <v>68</v>
      </c>
    </row>
    <row r="417" spans="1:33" s="26" customFormat="1" ht="12.95" customHeight="1" x14ac:dyDescent="0.2">
      <c r="A417" s="47" t="s">
        <v>82</v>
      </c>
      <c r="B417" s="54"/>
      <c r="C417" s="38">
        <v>39691.434999999998</v>
      </c>
      <c r="D417" s="50"/>
      <c r="E417" s="26">
        <f t="shared" si="33"/>
        <v>-3991.0005678046446</v>
      </c>
      <c r="F417" s="26">
        <f t="shared" si="35"/>
        <v>-3991</v>
      </c>
      <c r="G417" s="27">
        <f t="shared" si="36"/>
        <v>-4.6452000242425129E-4</v>
      </c>
      <c r="O417" s="27">
        <f t="shared" si="37"/>
        <v>-4.6452000242425129E-4</v>
      </c>
      <c r="P417" s="31"/>
      <c r="R417" s="43">
        <f t="shared" si="34"/>
        <v>24672.934999999998</v>
      </c>
      <c r="AB417" s="26" t="s">
        <v>66</v>
      </c>
      <c r="AD417" s="27"/>
      <c r="AG417" s="26" t="s">
        <v>68</v>
      </c>
    </row>
    <row r="418" spans="1:33" s="26" customFormat="1" ht="12.95" customHeight="1" x14ac:dyDescent="0.2">
      <c r="A418" s="47" t="s">
        <v>82</v>
      </c>
      <c r="B418" s="54"/>
      <c r="C418" s="38">
        <v>39691.436999999998</v>
      </c>
      <c r="D418" s="50"/>
      <c r="E418" s="26">
        <f t="shared" si="33"/>
        <v>-3990.9981231105912</v>
      </c>
      <c r="F418" s="26">
        <f t="shared" si="35"/>
        <v>-3991</v>
      </c>
      <c r="G418" s="27">
        <f t="shared" si="36"/>
        <v>1.5354799979832023E-3</v>
      </c>
      <c r="O418" s="27">
        <f t="shared" si="37"/>
        <v>1.5354799979832023E-3</v>
      </c>
      <c r="P418" s="31"/>
      <c r="R418" s="43">
        <f t="shared" si="34"/>
        <v>24672.936999999998</v>
      </c>
      <c r="AB418" s="26" t="s">
        <v>66</v>
      </c>
      <c r="AD418" s="27"/>
      <c r="AG418" s="26" t="s">
        <v>68</v>
      </c>
    </row>
    <row r="419" spans="1:33" s="26" customFormat="1" ht="12.95" customHeight="1" x14ac:dyDescent="0.2">
      <c r="A419" s="47" t="s">
        <v>83</v>
      </c>
      <c r="B419" s="54"/>
      <c r="C419" s="38">
        <v>39691.436999999998</v>
      </c>
      <c r="D419" s="50"/>
      <c r="E419" s="26">
        <f t="shared" si="33"/>
        <v>-3990.9981231105912</v>
      </c>
      <c r="F419" s="26">
        <f t="shared" si="35"/>
        <v>-3991</v>
      </c>
      <c r="G419" s="27">
        <f t="shared" si="36"/>
        <v>1.5354799979832023E-3</v>
      </c>
      <c r="O419" s="27">
        <f t="shared" si="37"/>
        <v>1.5354799979832023E-3</v>
      </c>
      <c r="P419" s="31"/>
      <c r="R419" s="43">
        <f t="shared" si="34"/>
        <v>24672.936999999998</v>
      </c>
      <c r="AB419" s="26" t="s">
        <v>66</v>
      </c>
      <c r="AD419" s="27"/>
      <c r="AG419" s="26" t="s">
        <v>68</v>
      </c>
    </row>
    <row r="420" spans="1:33" s="26" customFormat="1" ht="12.95" customHeight="1" x14ac:dyDescent="0.2">
      <c r="A420" s="47" t="s">
        <v>83</v>
      </c>
      <c r="B420" s="54"/>
      <c r="C420" s="38">
        <v>39691.438999999998</v>
      </c>
      <c r="D420" s="50"/>
      <c r="E420" s="26">
        <f t="shared" si="33"/>
        <v>-3990.9956784165374</v>
      </c>
      <c r="F420" s="26">
        <f t="shared" si="35"/>
        <v>-3991</v>
      </c>
      <c r="G420" s="27">
        <f t="shared" si="36"/>
        <v>3.535479998390656E-3</v>
      </c>
      <c r="O420" s="27">
        <f t="shared" si="37"/>
        <v>3.535479998390656E-3</v>
      </c>
      <c r="P420" s="31"/>
      <c r="R420" s="43">
        <f t="shared" si="34"/>
        <v>24672.938999999998</v>
      </c>
      <c r="AB420" s="26" t="s">
        <v>66</v>
      </c>
      <c r="AD420" s="27"/>
      <c r="AG420" s="26" t="s">
        <v>68</v>
      </c>
    </row>
    <row r="421" spans="1:33" s="26" customFormat="1" ht="12.95" customHeight="1" x14ac:dyDescent="0.2">
      <c r="A421" s="47" t="s">
        <v>82</v>
      </c>
      <c r="B421" s="54"/>
      <c r="C421" s="38">
        <v>39691.444000000003</v>
      </c>
      <c r="D421" s="50"/>
      <c r="E421" s="26">
        <f t="shared" si="33"/>
        <v>-3990.9895666813986</v>
      </c>
      <c r="F421" s="26">
        <f t="shared" si="35"/>
        <v>-3991</v>
      </c>
      <c r="G421" s="27">
        <f t="shared" si="36"/>
        <v>8.5354800030472688E-3</v>
      </c>
      <c r="O421" s="27">
        <f t="shared" si="37"/>
        <v>8.5354800030472688E-3</v>
      </c>
      <c r="P421" s="31"/>
      <c r="R421" s="43">
        <f t="shared" si="34"/>
        <v>24672.944000000003</v>
      </c>
      <c r="AB421" s="26" t="s">
        <v>66</v>
      </c>
      <c r="AD421" s="27"/>
      <c r="AG421" s="26" t="s">
        <v>68</v>
      </c>
    </row>
    <row r="422" spans="1:33" s="26" customFormat="1" ht="12.95" customHeight="1" x14ac:dyDescent="0.2">
      <c r="A422" s="47" t="s">
        <v>81</v>
      </c>
      <c r="B422" s="54"/>
      <c r="C422" s="38">
        <v>39709.432000000001</v>
      </c>
      <c r="D422" s="50"/>
      <c r="E422" s="26">
        <f t="shared" si="33"/>
        <v>-3969.0019883674613</v>
      </c>
      <c r="F422" s="26">
        <f t="shared" si="35"/>
        <v>-3969</v>
      </c>
      <c r="G422" s="27">
        <f t="shared" si="36"/>
        <v>-1.6266800012090243E-3</v>
      </c>
      <c r="N422" s="27">
        <f>G422</f>
        <v>-1.6266800012090243E-3</v>
      </c>
      <c r="P422" s="31"/>
      <c r="R422" s="43">
        <f t="shared" si="34"/>
        <v>24690.932000000001</v>
      </c>
      <c r="AC422" s="26">
        <v>6</v>
      </c>
      <c r="AD422" s="27"/>
      <c r="AE422" s="26" t="s">
        <v>69</v>
      </c>
      <c r="AG422" s="26" t="s">
        <v>65</v>
      </c>
    </row>
    <row r="423" spans="1:33" s="26" customFormat="1" ht="12.95" customHeight="1" x14ac:dyDescent="0.2">
      <c r="A423" s="48" t="s">
        <v>371</v>
      </c>
      <c r="B423" s="51"/>
      <c r="C423" s="49">
        <v>39735.614999999998</v>
      </c>
      <c r="D423" s="49"/>
      <c r="E423" s="26">
        <f t="shared" si="33"/>
        <v>-3936.9972761707832</v>
      </c>
      <c r="F423" s="26">
        <f t="shared" si="35"/>
        <v>-3937</v>
      </c>
      <c r="G423" s="27">
        <f t="shared" si="36"/>
        <v>2.2283599973889068E-3</v>
      </c>
      <c r="J423" s="27">
        <f>G423</f>
        <v>2.2283599973889068E-3</v>
      </c>
      <c r="P423" s="31"/>
      <c r="R423" s="43">
        <f t="shared" si="34"/>
        <v>24717.114999999998</v>
      </c>
    </row>
    <row r="424" spans="1:33" s="26" customFormat="1" ht="12.95" customHeight="1" x14ac:dyDescent="0.2">
      <c r="A424" s="47" t="s">
        <v>82</v>
      </c>
      <c r="B424" s="54"/>
      <c r="C424" s="38">
        <v>39736.432999999997</v>
      </c>
      <c r="D424" s="50"/>
      <c r="E424" s="26">
        <f t="shared" si="33"/>
        <v>-3935.9973963030502</v>
      </c>
      <c r="F424" s="26">
        <f t="shared" si="35"/>
        <v>-3936</v>
      </c>
      <c r="G424" s="27">
        <f t="shared" si="36"/>
        <v>2.1300799926393665E-3</v>
      </c>
      <c r="O424" s="27">
        <f>G424</f>
        <v>2.1300799926393665E-3</v>
      </c>
      <c r="P424" s="31"/>
      <c r="R424" s="43">
        <f t="shared" si="34"/>
        <v>24717.932999999997</v>
      </c>
      <c r="AB424" s="26" t="s">
        <v>66</v>
      </c>
      <c r="AD424" s="27"/>
      <c r="AG424" s="26" t="s">
        <v>68</v>
      </c>
    </row>
    <row r="425" spans="1:33" s="26" customFormat="1" ht="12.95" customHeight="1" x14ac:dyDescent="0.2">
      <c r="A425" s="48" t="s">
        <v>371</v>
      </c>
      <c r="B425" s="51"/>
      <c r="C425" s="49">
        <v>39744.612000000001</v>
      </c>
      <c r="D425" s="49"/>
      <c r="E425" s="26">
        <f t="shared" si="33"/>
        <v>-3925.9998199727297</v>
      </c>
      <c r="F425" s="26">
        <f t="shared" si="35"/>
        <v>-3926</v>
      </c>
      <c r="G425" s="27">
        <f t="shared" si="36"/>
        <v>1.4727999950991943E-4</v>
      </c>
      <c r="J425" s="27">
        <f>G425</f>
        <v>1.4727999950991943E-4</v>
      </c>
      <c r="P425" s="31"/>
      <c r="R425" s="43">
        <f t="shared" si="34"/>
        <v>24726.112000000001</v>
      </c>
    </row>
    <row r="426" spans="1:33" s="26" customFormat="1" ht="12.95" customHeight="1" x14ac:dyDescent="0.2">
      <c r="A426" s="48" t="s">
        <v>371</v>
      </c>
      <c r="B426" s="51"/>
      <c r="C426" s="49">
        <v>39744.614000000001</v>
      </c>
      <c r="D426" s="49"/>
      <c r="E426" s="26">
        <f t="shared" si="33"/>
        <v>-3925.9973752786759</v>
      </c>
      <c r="F426" s="26">
        <f t="shared" si="35"/>
        <v>-3926</v>
      </c>
      <c r="G426" s="27">
        <f t="shared" si="36"/>
        <v>2.1472799999173731E-3</v>
      </c>
      <c r="J426" s="27">
        <f>G426</f>
        <v>2.1472799999173731E-3</v>
      </c>
      <c r="P426" s="31"/>
      <c r="R426" s="43">
        <f t="shared" si="34"/>
        <v>24726.114000000001</v>
      </c>
    </row>
    <row r="427" spans="1:33" s="26" customFormat="1" ht="12.95" customHeight="1" x14ac:dyDescent="0.2">
      <c r="A427" s="48" t="s">
        <v>371</v>
      </c>
      <c r="B427" s="51"/>
      <c r="C427" s="49">
        <v>39748.707000000002</v>
      </c>
      <c r="D427" s="49"/>
      <c r="E427" s="26">
        <f t="shared" si="33"/>
        <v>-3920.9943088989244</v>
      </c>
      <c r="F427" s="26">
        <f t="shared" si="35"/>
        <v>-3921</v>
      </c>
      <c r="G427" s="27">
        <f t="shared" si="36"/>
        <v>4.655880002246704E-3</v>
      </c>
      <c r="J427" s="27">
        <f>G427</f>
        <v>4.655880002246704E-3</v>
      </c>
      <c r="P427" s="31"/>
      <c r="R427" s="43">
        <f t="shared" si="34"/>
        <v>24730.207000000002</v>
      </c>
    </row>
    <row r="428" spans="1:33" s="26" customFormat="1" ht="12.95" customHeight="1" x14ac:dyDescent="0.2">
      <c r="A428" s="48" t="s">
        <v>371</v>
      </c>
      <c r="B428" s="51"/>
      <c r="C428" s="49">
        <v>39757.703999999998</v>
      </c>
      <c r="D428" s="49"/>
      <c r="E428" s="26">
        <f t="shared" si="33"/>
        <v>-3909.9968527008796</v>
      </c>
      <c r="F428" s="26">
        <f t="shared" si="35"/>
        <v>-3910</v>
      </c>
      <c r="G428" s="27">
        <f t="shared" si="36"/>
        <v>2.574799997091759E-3</v>
      </c>
      <c r="J428" s="27">
        <f>G428</f>
        <v>2.574799997091759E-3</v>
      </c>
      <c r="P428" s="31"/>
      <c r="R428" s="43">
        <f t="shared" si="34"/>
        <v>24739.203999999998</v>
      </c>
    </row>
    <row r="429" spans="1:33" s="26" customFormat="1" ht="12.95" customHeight="1" x14ac:dyDescent="0.2">
      <c r="A429" s="47" t="s">
        <v>85</v>
      </c>
      <c r="B429" s="54"/>
      <c r="C429" s="38">
        <v>39777.336000000003</v>
      </c>
      <c r="D429" s="50"/>
      <c r="E429" s="26">
        <f t="shared" si="33"/>
        <v>-3885.9997358752521</v>
      </c>
      <c r="F429" s="26">
        <f t="shared" si="35"/>
        <v>-3886</v>
      </c>
      <c r="G429" s="27">
        <f t="shared" si="36"/>
        <v>2.1607999951811507E-4</v>
      </c>
      <c r="N429" s="27">
        <f>G429</f>
        <v>2.1607999951811507E-4</v>
      </c>
      <c r="P429" s="31"/>
      <c r="R429" s="43">
        <f t="shared" si="34"/>
        <v>24758.836000000003</v>
      </c>
      <c r="AC429" s="26">
        <v>7</v>
      </c>
      <c r="AD429" s="27"/>
      <c r="AE429" s="26" t="s">
        <v>69</v>
      </c>
      <c r="AG429" s="26" t="s">
        <v>65</v>
      </c>
    </row>
    <row r="430" spans="1:33" s="26" customFormat="1" ht="12.95" customHeight="1" x14ac:dyDescent="0.2">
      <c r="A430" s="47" t="s">
        <v>84</v>
      </c>
      <c r="B430" s="54"/>
      <c r="C430" s="38">
        <v>39777.336000000003</v>
      </c>
      <c r="D430" s="50"/>
      <c r="E430" s="26">
        <f t="shared" si="33"/>
        <v>-3885.9997358752521</v>
      </c>
      <c r="F430" s="26">
        <f t="shared" si="35"/>
        <v>-3886</v>
      </c>
      <c r="G430" s="27">
        <f t="shared" si="36"/>
        <v>2.1607999951811507E-4</v>
      </c>
      <c r="O430" s="27">
        <f>G430</f>
        <v>2.1607999951811507E-4</v>
      </c>
      <c r="P430" s="31"/>
      <c r="R430" s="43">
        <f t="shared" si="34"/>
        <v>24758.836000000003</v>
      </c>
      <c r="AB430" s="26" t="s">
        <v>66</v>
      </c>
      <c r="AD430" s="27"/>
      <c r="AG430" s="26" t="s">
        <v>68</v>
      </c>
    </row>
    <row r="431" spans="1:33" s="26" customFormat="1" ht="12.95" customHeight="1" x14ac:dyDescent="0.2">
      <c r="A431" s="47" t="s">
        <v>87</v>
      </c>
      <c r="B431" s="54"/>
      <c r="C431" s="38">
        <v>39992.491999999998</v>
      </c>
      <c r="D431" s="50"/>
      <c r="E431" s="26">
        <f t="shared" si="33"/>
        <v>-3623.0044390265707</v>
      </c>
      <c r="F431" s="26">
        <f t="shared" si="35"/>
        <v>-3623</v>
      </c>
      <c r="G431" s="27">
        <f t="shared" si="36"/>
        <v>-3.631560000940226E-3</v>
      </c>
      <c r="N431" s="27">
        <f>G431</f>
        <v>-3.631560000940226E-3</v>
      </c>
      <c r="P431" s="31"/>
      <c r="R431" s="43">
        <f t="shared" si="34"/>
        <v>24973.991999999998</v>
      </c>
      <c r="AC431" s="26">
        <v>11</v>
      </c>
      <c r="AD431" s="27"/>
      <c r="AE431" s="26" t="s">
        <v>86</v>
      </c>
      <c r="AG431" s="26" t="s">
        <v>65</v>
      </c>
    </row>
    <row r="432" spans="1:33" s="26" customFormat="1" ht="12.95" customHeight="1" x14ac:dyDescent="0.2">
      <c r="A432" s="47" t="s">
        <v>88</v>
      </c>
      <c r="B432" s="54"/>
      <c r="C432" s="38">
        <v>40010.480000000003</v>
      </c>
      <c r="D432" s="50"/>
      <c r="E432" s="26">
        <f t="shared" si="33"/>
        <v>-3601.0168607126243</v>
      </c>
      <c r="F432" s="26">
        <f t="shared" si="35"/>
        <v>-3601</v>
      </c>
      <c r="G432" s="27">
        <f t="shared" si="36"/>
        <v>-1.3793719997920562E-2</v>
      </c>
      <c r="N432" s="27">
        <f>G432</f>
        <v>-1.3793719997920562E-2</v>
      </c>
      <c r="P432" s="31"/>
      <c r="R432" s="43">
        <f t="shared" si="34"/>
        <v>24991.980000000003</v>
      </c>
      <c r="AC432" s="26">
        <v>11</v>
      </c>
      <c r="AD432" s="27"/>
      <c r="AE432" s="26" t="s">
        <v>86</v>
      </c>
      <c r="AG432" s="26" t="s">
        <v>65</v>
      </c>
    </row>
    <row r="433" spans="1:33" s="26" customFormat="1" ht="12.95" customHeight="1" x14ac:dyDescent="0.2">
      <c r="A433" s="47" t="s">
        <v>88</v>
      </c>
      <c r="B433" s="54"/>
      <c r="C433" s="38">
        <v>40024.402000000002</v>
      </c>
      <c r="D433" s="50"/>
      <c r="E433" s="26">
        <f t="shared" si="33"/>
        <v>-3583.9993454087189</v>
      </c>
      <c r="F433" s="26">
        <f t="shared" si="35"/>
        <v>-3584</v>
      </c>
      <c r="G433" s="27">
        <f t="shared" si="36"/>
        <v>5.355199973564595E-4</v>
      </c>
      <c r="N433" s="27">
        <f>G433</f>
        <v>5.355199973564595E-4</v>
      </c>
      <c r="P433" s="31"/>
      <c r="R433" s="43">
        <f t="shared" si="34"/>
        <v>25005.902000000002</v>
      </c>
      <c r="AC433" s="26">
        <v>10</v>
      </c>
      <c r="AD433" s="27"/>
      <c r="AE433" s="26" t="s">
        <v>86</v>
      </c>
      <c r="AG433" s="26" t="s">
        <v>65</v>
      </c>
    </row>
    <row r="434" spans="1:33" s="26" customFormat="1" ht="12.95" customHeight="1" x14ac:dyDescent="0.2">
      <c r="A434" s="47" t="s">
        <v>268</v>
      </c>
      <c r="B434" s="53"/>
      <c r="C434" s="38">
        <v>40038.310400000002</v>
      </c>
      <c r="D434" s="38"/>
      <c r="E434" s="26">
        <f t="shared" si="33"/>
        <v>-3566.9984540243731</v>
      </c>
      <c r="F434" s="26">
        <v>-3567</v>
      </c>
      <c r="G434" s="27">
        <f t="shared" si="36"/>
        <v>1.2647600015043281E-3</v>
      </c>
      <c r="I434" s="26">
        <f>G434</f>
        <v>1.2647600015043281E-3</v>
      </c>
      <c r="P434" s="31"/>
      <c r="R434" s="43">
        <f t="shared" si="34"/>
        <v>25019.810400000002</v>
      </c>
    </row>
    <row r="435" spans="1:33" s="26" customFormat="1" ht="12.95" customHeight="1" x14ac:dyDescent="0.2">
      <c r="A435" s="47" t="s">
        <v>79</v>
      </c>
      <c r="B435" s="54"/>
      <c r="C435" s="38">
        <v>40058.760999999999</v>
      </c>
      <c r="D435" s="50"/>
      <c r="E435" s="26">
        <f t="shared" si="33"/>
        <v>-3542.0007239228057</v>
      </c>
      <c r="F435" s="26">
        <f t="shared" ref="F435:F451" si="38">ROUND(2*E435,0)/2</f>
        <v>-3542</v>
      </c>
      <c r="G435" s="27">
        <f t="shared" si="36"/>
        <v>-5.9224000142421573E-4</v>
      </c>
      <c r="O435" s="27">
        <f>G435</f>
        <v>-5.9224000142421573E-4</v>
      </c>
      <c r="P435" s="31"/>
      <c r="R435" s="43">
        <f t="shared" si="34"/>
        <v>25040.260999999999</v>
      </c>
      <c r="AB435" s="26" t="s">
        <v>66</v>
      </c>
      <c r="AD435" s="27"/>
      <c r="AG435" s="26" t="s">
        <v>68</v>
      </c>
    </row>
    <row r="436" spans="1:33" s="26" customFormat="1" ht="12.95" customHeight="1" x14ac:dyDescent="0.2">
      <c r="A436" s="47" t="s">
        <v>79</v>
      </c>
      <c r="B436" s="54"/>
      <c r="C436" s="38">
        <v>40058.762000000002</v>
      </c>
      <c r="D436" s="50"/>
      <c r="E436" s="26">
        <f t="shared" si="33"/>
        <v>-3541.9995015757745</v>
      </c>
      <c r="F436" s="26">
        <f t="shared" si="38"/>
        <v>-3542</v>
      </c>
      <c r="G436" s="27">
        <f t="shared" si="36"/>
        <v>4.0776000241748989E-4</v>
      </c>
      <c r="O436" s="27">
        <f>G436</f>
        <v>4.0776000241748989E-4</v>
      </c>
      <c r="P436" s="31"/>
      <c r="R436" s="43">
        <f t="shared" si="34"/>
        <v>25040.262000000002</v>
      </c>
      <c r="AB436" s="26" t="s">
        <v>66</v>
      </c>
      <c r="AD436" s="27"/>
      <c r="AG436" s="26" t="s">
        <v>68</v>
      </c>
    </row>
    <row r="437" spans="1:33" s="26" customFormat="1" ht="12.95" customHeight="1" x14ac:dyDescent="0.2">
      <c r="A437" s="47" t="s">
        <v>88</v>
      </c>
      <c r="B437" s="54"/>
      <c r="C437" s="38">
        <v>40060.400000000001</v>
      </c>
      <c r="D437" s="50"/>
      <c r="E437" s="26">
        <f t="shared" si="33"/>
        <v>-3539.9972971462539</v>
      </c>
      <c r="F437" s="26">
        <f t="shared" si="38"/>
        <v>-3540</v>
      </c>
      <c r="G437" s="27">
        <f t="shared" si="36"/>
        <v>2.2112000006018206E-3</v>
      </c>
      <c r="N437" s="27">
        <f>G437</f>
        <v>2.2112000006018206E-3</v>
      </c>
      <c r="P437" s="31"/>
      <c r="R437" s="43">
        <f t="shared" si="34"/>
        <v>25041.9</v>
      </c>
      <c r="AC437" s="26">
        <v>18</v>
      </c>
      <c r="AD437" s="27"/>
      <c r="AE437" s="26" t="s">
        <v>71</v>
      </c>
      <c r="AG437" s="26" t="s">
        <v>65</v>
      </c>
    </row>
    <row r="438" spans="1:33" s="26" customFormat="1" ht="12.95" customHeight="1" x14ac:dyDescent="0.2">
      <c r="A438" s="47" t="s">
        <v>79</v>
      </c>
      <c r="B438" s="54"/>
      <c r="C438" s="38">
        <v>40067.760999999999</v>
      </c>
      <c r="D438" s="50"/>
      <c r="E438" s="26">
        <f t="shared" si="33"/>
        <v>-3530.9996006836759</v>
      </c>
      <c r="F438" s="26">
        <f t="shared" si="38"/>
        <v>-3531</v>
      </c>
      <c r="G438" s="27">
        <f t="shared" si="36"/>
        <v>3.2667999766999856E-4</v>
      </c>
      <c r="O438" s="27">
        <f>G438</f>
        <v>3.2667999766999856E-4</v>
      </c>
      <c r="P438" s="31"/>
      <c r="R438" s="43">
        <f t="shared" si="34"/>
        <v>25049.260999999999</v>
      </c>
      <c r="AB438" s="26" t="s">
        <v>66</v>
      </c>
      <c r="AD438" s="27"/>
      <c r="AG438" s="26" t="s">
        <v>68</v>
      </c>
    </row>
    <row r="439" spans="1:33" s="26" customFormat="1" ht="12.95" customHeight="1" x14ac:dyDescent="0.2">
      <c r="A439" s="47" t="s">
        <v>88</v>
      </c>
      <c r="B439" s="54"/>
      <c r="C439" s="38">
        <v>40073.49</v>
      </c>
      <c r="D439" s="50"/>
      <c r="E439" s="26">
        <f t="shared" si="33"/>
        <v>-3523.9967745684576</v>
      </c>
      <c r="F439" s="26">
        <f t="shared" si="38"/>
        <v>-3524</v>
      </c>
      <c r="G439" s="27">
        <f t="shared" si="36"/>
        <v>2.6387199977762066E-3</v>
      </c>
      <c r="N439" s="27">
        <f>G439</f>
        <v>2.6387199977762066E-3</v>
      </c>
      <c r="P439" s="31"/>
      <c r="R439" s="43">
        <f t="shared" si="34"/>
        <v>25054.989999999998</v>
      </c>
      <c r="AC439" s="26">
        <v>9</v>
      </c>
      <c r="AD439" s="27"/>
      <c r="AE439" s="26" t="s">
        <v>86</v>
      </c>
      <c r="AG439" s="26" t="s">
        <v>65</v>
      </c>
    </row>
    <row r="440" spans="1:33" s="26" customFormat="1" ht="12.95" customHeight="1" x14ac:dyDescent="0.2">
      <c r="A440" s="47" t="s">
        <v>79</v>
      </c>
      <c r="B440" s="54"/>
      <c r="C440" s="38">
        <v>40081.669000000002</v>
      </c>
      <c r="D440" s="50"/>
      <c r="E440" s="26">
        <f t="shared" si="33"/>
        <v>-3513.9991982381371</v>
      </c>
      <c r="F440" s="26">
        <f t="shared" si="38"/>
        <v>-3514</v>
      </c>
      <c r="G440" s="27">
        <f t="shared" si="36"/>
        <v>6.5592000464675948E-4</v>
      </c>
      <c r="O440" s="27">
        <f t="shared" ref="O440:O446" si="39">G440</f>
        <v>6.5592000464675948E-4</v>
      </c>
      <c r="P440" s="31"/>
      <c r="R440" s="43">
        <f t="shared" si="34"/>
        <v>25063.169000000002</v>
      </c>
      <c r="AB440" s="26" t="s">
        <v>66</v>
      </c>
      <c r="AD440" s="27"/>
      <c r="AG440" s="26" t="s">
        <v>68</v>
      </c>
    </row>
    <row r="441" spans="1:33" s="26" customFormat="1" ht="12.95" customHeight="1" x14ac:dyDescent="0.2">
      <c r="A441" s="47" t="s">
        <v>79</v>
      </c>
      <c r="B441" s="54"/>
      <c r="C441" s="38">
        <v>40081.671000000002</v>
      </c>
      <c r="D441" s="50"/>
      <c r="E441" s="26">
        <f t="shared" si="33"/>
        <v>-3513.9967535440837</v>
      </c>
      <c r="F441" s="26">
        <f t="shared" si="38"/>
        <v>-3514</v>
      </c>
      <c r="G441" s="27">
        <f t="shared" si="36"/>
        <v>2.6559200050542131E-3</v>
      </c>
      <c r="O441" s="27">
        <f t="shared" si="39"/>
        <v>2.6559200050542131E-3</v>
      </c>
      <c r="P441" s="31"/>
      <c r="R441" s="43">
        <f t="shared" si="34"/>
        <v>25063.171000000002</v>
      </c>
      <c r="AB441" s="26" t="s">
        <v>66</v>
      </c>
      <c r="AD441" s="27"/>
      <c r="AG441" s="26" t="s">
        <v>68</v>
      </c>
    </row>
    <row r="442" spans="1:33" s="26" customFormat="1" ht="12.95" customHeight="1" x14ac:dyDescent="0.2">
      <c r="A442" s="47" t="s">
        <v>79</v>
      </c>
      <c r="B442" s="54"/>
      <c r="C442" s="38">
        <v>40094.76</v>
      </c>
      <c r="D442" s="50"/>
      <c r="E442" s="26">
        <f t="shared" si="33"/>
        <v>-3497.9974533133095</v>
      </c>
      <c r="F442" s="26">
        <f t="shared" si="38"/>
        <v>-3498</v>
      </c>
      <c r="G442" s="27">
        <f t="shared" si="36"/>
        <v>2.0834399983868934E-3</v>
      </c>
      <c r="O442" s="27">
        <f t="shared" si="39"/>
        <v>2.0834399983868934E-3</v>
      </c>
      <c r="P442" s="31"/>
      <c r="R442" s="43">
        <f t="shared" si="34"/>
        <v>25076.260000000002</v>
      </c>
      <c r="AB442" s="26" t="s">
        <v>66</v>
      </c>
      <c r="AD442" s="27"/>
      <c r="AG442" s="26" t="s">
        <v>68</v>
      </c>
    </row>
    <row r="443" spans="1:33" s="26" customFormat="1" ht="12.95" customHeight="1" x14ac:dyDescent="0.2">
      <c r="A443" s="47" t="s">
        <v>79</v>
      </c>
      <c r="B443" s="54"/>
      <c r="C443" s="38">
        <v>40103.758000000002</v>
      </c>
      <c r="D443" s="50"/>
      <c r="E443" s="26">
        <f t="shared" si="33"/>
        <v>-3486.9987747682335</v>
      </c>
      <c r="F443" s="26">
        <f t="shared" si="38"/>
        <v>-3487</v>
      </c>
      <c r="G443" s="27">
        <f t="shared" si="36"/>
        <v>1.0023600043496117E-3</v>
      </c>
      <c r="O443" s="27">
        <f t="shared" si="39"/>
        <v>1.0023600043496117E-3</v>
      </c>
      <c r="P443" s="31"/>
      <c r="R443" s="43">
        <f t="shared" si="34"/>
        <v>25085.258000000002</v>
      </c>
      <c r="AB443" s="26" t="s">
        <v>66</v>
      </c>
      <c r="AD443" s="27"/>
      <c r="AG443" s="26" t="s">
        <v>68</v>
      </c>
    </row>
    <row r="444" spans="1:33" s="26" customFormat="1" ht="12.95" customHeight="1" x14ac:dyDescent="0.2">
      <c r="A444" s="47" t="s">
        <v>79</v>
      </c>
      <c r="B444" s="54"/>
      <c r="C444" s="38">
        <v>40113.578000000001</v>
      </c>
      <c r="D444" s="50"/>
      <c r="E444" s="26">
        <f t="shared" si="33"/>
        <v>-3474.9953269673169</v>
      </c>
      <c r="F444" s="26">
        <f t="shared" si="38"/>
        <v>-3475</v>
      </c>
      <c r="G444" s="27">
        <f t="shared" si="36"/>
        <v>3.8229999991017394E-3</v>
      </c>
      <c r="O444" s="27">
        <f t="shared" si="39"/>
        <v>3.8229999991017394E-3</v>
      </c>
      <c r="P444" s="31"/>
      <c r="R444" s="43">
        <f t="shared" si="34"/>
        <v>25095.078000000001</v>
      </c>
      <c r="AB444" s="26" t="s">
        <v>66</v>
      </c>
      <c r="AD444" s="27"/>
      <c r="AG444" s="26" t="s">
        <v>68</v>
      </c>
    </row>
    <row r="445" spans="1:33" s="26" customFormat="1" ht="12.95" customHeight="1" x14ac:dyDescent="0.2">
      <c r="A445" s="47" t="s">
        <v>79</v>
      </c>
      <c r="B445" s="54"/>
      <c r="C445" s="38">
        <v>40117.667000000001</v>
      </c>
      <c r="D445" s="50"/>
      <c r="E445" s="26">
        <f t="shared" si="33"/>
        <v>-3469.9971499756721</v>
      </c>
      <c r="F445" s="26">
        <f t="shared" si="38"/>
        <v>-3470</v>
      </c>
      <c r="G445" s="27">
        <f t="shared" si="36"/>
        <v>2.331600000616163E-3</v>
      </c>
      <c r="O445" s="27">
        <f t="shared" si="39"/>
        <v>2.331600000616163E-3</v>
      </c>
      <c r="P445" s="31"/>
      <c r="R445" s="43">
        <f t="shared" si="34"/>
        <v>25099.167000000001</v>
      </c>
      <c r="AB445" s="26" t="s">
        <v>66</v>
      </c>
      <c r="AD445" s="27"/>
      <c r="AG445" s="26" t="s">
        <v>68</v>
      </c>
    </row>
    <row r="446" spans="1:33" s="26" customFormat="1" ht="12.95" customHeight="1" x14ac:dyDescent="0.2">
      <c r="A446" s="47" t="s">
        <v>79</v>
      </c>
      <c r="B446" s="54"/>
      <c r="C446" s="38">
        <v>40121.756000000001</v>
      </c>
      <c r="D446" s="50"/>
      <c r="E446" s="26">
        <f t="shared" si="33"/>
        <v>-3464.9989729840277</v>
      </c>
      <c r="F446" s="26">
        <f t="shared" si="38"/>
        <v>-3465</v>
      </c>
      <c r="G446" s="27">
        <f t="shared" si="36"/>
        <v>8.4020000213058665E-4</v>
      </c>
      <c r="O446" s="27">
        <f t="shared" si="39"/>
        <v>8.4020000213058665E-4</v>
      </c>
      <c r="P446" s="31"/>
      <c r="R446" s="43">
        <f t="shared" si="34"/>
        <v>25103.256000000001</v>
      </c>
      <c r="AB446" s="26" t="s">
        <v>66</v>
      </c>
      <c r="AD446" s="27"/>
      <c r="AG446" s="26" t="s">
        <v>68</v>
      </c>
    </row>
    <row r="447" spans="1:33" s="26" customFormat="1" ht="12.95" customHeight="1" x14ac:dyDescent="0.2">
      <c r="A447" s="47" t="s">
        <v>89</v>
      </c>
      <c r="B447" s="54"/>
      <c r="C447" s="38">
        <v>40315.646000000001</v>
      </c>
      <c r="D447" s="50"/>
      <c r="E447" s="26">
        <f t="shared" si="33"/>
        <v>-3227.9981080023786</v>
      </c>
      <c r="F447" s="26">
        <f t="shared" si="38"/>
        <v>-3228</v>
      </c>
      <c r="G447" s="27">
        <f t="shared" si="36"/>
        <v>1.547840001876466E-3</v>
      </c>
      <c r="N447" s="27">
        <f>G447</f>
        <v>1.547840001876466E-3</v>
      </c>
      <c r="P447" s="31"/>
      <c r="R447" s="43">
        <f t="shared" si="34"/>
        <v>25297.146000000001</v>
      </c>
      <c r="AC447" s="26">
        <v>7</v>
      </c>
      <c r="AD447" s="27"/>
      <c r="AE447" s="26" t="s">
        <v>69</v>
      </c>
      <c r="AG447" s="26" t="s">
        <v>65</v>
      </c>
    </row>
    <row r="448" spans="1:33" s="26" customFormat="1" ht="12.95" customHeight="1" x14ac:dyDescent="0.2">
      <c r="A448" s="47" t="s">
        <v>79</v>
      </c>
      <c r="B448" s="54"/>
      <c r="C448" s="38">
        <v>40323.824999999997</v>
      </c>
      <c r="D448" s="50"/>
      <c r="E448" s="26">
        <f t="shared" si="33"/>
        <v>-3218.0005316720672</v>
      </c>
      <c r="F448" s="26">
        <f t="shared" si="38"/>
        <v>-3218</v>
      </c>
      <c r="G448" s="27">
        <f t="shared" si="36"/>
        <v>-4.3496000580489635E-4</v>
      </c>
      <c r="O448" s="27">
        <f>G448</f>
        <v>-4.3496000580489635E-4</v>
      </c>
      <c r="P448" s="31"/>
      <c r="R448" s="43">
        <f t="shared" si="34"/>
        <v>25305.324999999997</v>
      </c>
      <c r="AB448" s="26" t="s">
        <v>66</v>
      </c>
      <c r="AD448" s="27"/>
      <c r="AG448" s="26" t="s">
        <v>68</v>
      </c>
    </row>
    <row r="449" spans="1:33" s="26" customFormat="1" ht="12.95" customHeight="1" x14ac:dyDescent="0.2">
      <c r="A449" s="47" t="s">
        <v>90</v>
      </c>
      <c r="B449" s="54"/>
      <c r="C449" s="38">
        <v>40365.550000000003</v>
      </c>
      <c r="D449" s="50"/>
      <c r="E449" s="26">
        <f t="shared" si="33"/>
        <v>-3166.9981019884285</v>
      </c>
      <c r="F449" s="26">
        <f t="shared" si="38"/>
        <v>-3167</v>
      </c>
      <c r="G449" s="27">
        <f t="shared" si="36"/>
        <v>1.5527600044151768E-3</v>
      </c>
      <c r="N449" s="27">
        <f>G449</f>
        <v>1.5527600044151768E-3</v>
      </c>
      <c r="P449" s="31"/>
      <c r="R449" s="43">
        <f t="shared" si="34"/>
        <v>25347.050000000003</v>
      </c>
      <c r="AC449" s="26">
        <v>7</v>
      </c>
      <c r="AD449" s="27"/>
      <c r="AE449" s="26" t="s">
        <v>69</v>
      </c>
      <c r="AG449" s="26" t="s">
        <v>65</v>
      </c>
    </row>
    <row r="450" spans="1:33" s="26" customFormat="1" ht="12.95" customHeight="1" x14ac:dyDescent="0.2">
      <c r="A450" s="47" t="s">
        <v>79</v>
      </c>
      <c r="B450" s="54"/>
      <c r="C450" s="38">
        <v>40369.641000000003</v>
      </c>
      <c r="D450" s="50"/>
      <c r="E450" s="26">
        <f t="shared" si="33"/>
        <v>-3161.9974803027303</v>
      </c>
      <c r="F450" s="26">
        <f t="shared" si="38"/>
        <v>-3162</v>
      </c>
      <c r="G450" s="27">
        <f t="shared" si="36"/>
        <v>2.0613599990610965E-3</v>
      </c>
      <c r="O450" s="27">
        <f>G450</f>
        <v>2.0613599990610965E-3</v>
      </c>
      <c r="P450" s="31"/>
      <c r="R450" s="43">
        <f t="shared" si="34"/>
        <v>25351.141000000003</v>
      </c>
      <c r="AB450" s="26" t="s">
        <v>66</v>
      </c>
      <c r="AD450" s="27"/>
      <c r="AG450" s="26" t="s">
        <v>68</v>
      </c>
    </row>
    <row r="451" spans="1:33" s="26" customFormat="1" ht="12.95" customHeight="1" x14ac:dyDescent="0.2">
      <c r="A451" s="47" t="s">
        <v>91</v>
      </c>
      <c r="B451" s="54"/>
      <c r="C451" s="38">
        <v>40388.455000000002</v>
      </c>
      <c r="D451" s="50"/>
      <c r="E451" s="26">
        <f t="shared" si="33"/>
        <v>-3139.0002433448449</v>
      </c>
      <c r="F451" s="26">
        <f t="shared" si="38"/>
        <v>-3139</v>
      </c>
      <c r="G451" s="27">
        <f t="shared" si="36"/>
        <v>-1.9908000103896484E-4</v>
      </c>
      <c r="N451" s="27">
        <f>G451</f>
        <v>-1.9908000103896484E-4</v>
      </c>
      <c r="P451" s="31"/>
      <c r="R451" s="43">
        <f t="shared" si="34"/>
        <v>25369.955000000002</v>
      </c>
      <c r="AC451" s="26">
        <v>11</v>
      </c>
      <c r="AD451" s="27"/>
      <c r="AE451" s="26" t="s">
        <v>69</v>
      </c>
      <c r="AG451" s="26" t="s">
        <v>65</v>
      </c>
    </row>
    <row r="452" spans="1:33" s="26" customFormat="1" ht="12.95" customHeight="1" x14ac:dyDescent="0.2">
      <c r="A452" s="47" t="s">
        <v>268</v>
      </c>
      <c r="B452" s="53"/>
      <c r="C452" s="38">
        <v>40403.183100000002</v>
      </c>
      <c r="D452" s="38"/>
      <c r="E452" s="26">
        <f t="shared" si="33"/>
        <v>-3120.9973941028197</v>
      </c>
      <c r="F452" s="26">
        <v>-3121</v>
      </c>
      <c r="G452" s="27">
        <f t="shared" si="36"/>
        <v>2.131879999069497E-3</v>
      </c>
      <c r="I452" s="26">
        <f>G452</f>
        <v>2.131879999069497E-3</v>
      </c>
      <c r="P452" s="31"/>
      <c r="R452" s="43">
        <f t="shared" si="34"/>
        <v>25384.683100000002</v>
      </c>
    </row>
    <row r="453" spans="1:33" s="26" customFormat="1" ht="12.95" customHeight="1" x14ac:dyDescent="0.2">
      <c r="A453" s="47" t="s">
        <v>79</v>
      </c>
      <c r="B453" s="54"/>
      <c r="C453" s="38">
        <v>40405.635000000002</v>
      </c>
      <c r="D453" s="50"/>
      <c r="E453" s="26">
        <f t="shared" si="33"/>
        <v>-3118.0003214283724</v>
      </c>
      <c r="F453" s="26">
        <f t="shared" ref="F453:F485" si="40">ROUND(2*E453,0)/2</f>
        <v>-3118</v>
      </c>
      <c r="G453" s="27">
        <f t="shared" si="36"/>
        <v>-2.6295999850844964E-4</v>
      </c>
      <c r="O453" s="27">
        <f>G453</f>
        <v>-2.6295999850844964E-4</v>
      </c>
      <c r="P453" s="31"/>
      <c r="R453" s="43">
        <f t="shared" si="34"/>
        <v>25387.135000000002</v>
      </c>
      <c r="AB453" s="26" t="s">
        <v>66</v>
      </c>
      <c r="AD453" s="27"/>
      <c r="AG453" s="26" t="s">
        <v>68</v>
      </c>
    </row>
    <row r="454" spans="1:33" s="26" customFormat="1" ht="12.95" customHeight="1" x14ac:dyDescent="0.2">
      <c r="A454" s="47" t="s">
        <v>91</v>
      </c>
      <c r="B454" s="54"/>
      <c r="C454" s="38">
        <v>40415.451999999997</v>
      </c>
      <c r="D454" s="50"/>
      <c r="E454" s="26">
        <f t="shared" si="33"/>
        <v>-3106.0005406685409</v>
      </c>
      <c r="F454" s="26">
        <f t="shared" si="40"/>
        <v>-3106</v>
      </c>
      <c r="G454" s="27">
        <f t="shared" si="36"/>
        <v>-4.423200007295236E-4</v>
      </c>
      <c r="N454" s="27">
        <f>G454</f>
        <v>-4.423200007295236E-4</v>
      </c>
      <c r="P454" s="31"/>
      <c r="R454" s="43">
        <f t="shared" si="34"/>
        <v>25396.951999999997</v>
      </c>
      <c r="AC454" s="26">
        <v>17</v>
      </c>
      <c r="AD454" s="27"/>
      <c r="AE454" s="26" t="s">
        <v>69</v>
      </c>
      <c r="AG454" s="26" t="s">
        <v>65</v>
      </c>
    </row>
    <row r="455" spans="1:33" s="26" customFormat="1" ht="12.95" customHeight="1" x14ac:dyDescent="0.2">
      <c r="A455" s="47" t="s">
        <v>91</v>
      </c>
      <c r="B455" s="54"/>
      <c r="C455" s="38">
        <v>40415.453999999998</v>
      </c>
      <c r="D455" s="50"/>
      <c r="E455" s="26">
        <f t="shared" si="33"/>
        <v>-3105.9980959744871</v>
      </c>
      <c r="F455" s="26">
        <f t="shared" si="40"/>
        <v>-3106</v>
      </c>
      <c r="G455" s="27">
        <f t="shared" si="36"/>
        <v>1.55767999967793E-3</v>
      </c>
      <c r="N455" s="27">
        <f>G455</f>
        <v>1.55767999967793E-3</v>
      </c>
      <c r="P455" s="31"/>
      <c r="R455" s="43">
        <f t="shared" si="34"/>
        <v>25396.953999999998</v>
      </c>
      <c r="AC455" s="26">
        <v>8</v>
      </c>
      <c r="AD455" s="27"/>
      <c r="AE455" s="26" t="s">
        <v>92</v>
      </c>
      <c r="AG455" s="26" t="s">
        <v>65</v>
      </c>
    </row>
    <row r="456" spans="1:33" s="26" customFormat="1" ht="12.95" customHeight="1" x14ac:dyDescent="0.2">
      <c r="A456" s="72" t="s">
        <v>1364</v>
      </c>
      <c r="B456" s="71" t="s">
        <v>360</v>
      </c>
      <c r="C456" s="72">
        <v>40436.720999999998</v>
      </c>
      <c r="D456" s="72" t="s">
        <v>390</v>
      </c>
      <c r="E456" s="47">
        <f t="shared" si="33"/>
        <v>-3080.0024417604241</v>
      </c>
      <c r="F456" s="26">
        <f t="shared" si="40"/>
        <v>-3080</v>
      </c>
      <c r="G456" s="27">
        <f t="shared" si="36"/>
        <v>-1.9976000039605424E-3</v>
      </c>
      <c r="O456" s="27">
        <f t="shared" ref="O456:O466" si="41">G456</f>
        <v>-1.9976000039605424E-3</v>
      </c>
      <c r="P456" s="31"/>
      <c r="R456" s="43">
        <f t="shared" si="34"/>
        <v>25418.220999999998</v>
      </c>
    </row>
    <row r="457" spans="1:33" s="26" customFormat="1" ht="12.95" customHeight="1" x14ac:dyDescent="0.2">
      <c r="A457" s="47" t="s">
        <v>79</v>
      </c>
      <c r="B457" s="54"/>
      <c r="C457" s="38">
        <v>40436.724000000002</v>
      </c>
      <c r="D457" s="50"/>
      <c r="E457" s="26">
        <f t="shared" si="33"/>
        <v>-3079.9987747193391</v>
      </c>
      <c r="F457" s="26">
        <f t="shared" si="40"/>
        <v>-3080</v>
      </c>
      <c r="G457" s="27">
        <f t="shared" si="36"/>
        <v>1.0024000002886169E-3</v>
      </c>
      <c r="O457" s="27">
        <f t="shared" si="41"/>
        <v>1.0024000002886169E-3</v>
      </c>
      <c r="P457" s="31"/>
      <c r="R457" s="43">
        <f t="shared" si="34"/>
        <v>25418.224000000002</v>
      </c>
      <c r="AB457" s="26" t="s">
        <v>66</v>
      </c>
      <c r="AD457" s="27"/>
      <c r="AG457" s="26" t="s">
        <v>68</v>
      </c>
    </row>
    <row r="458" spans="1:33" s="26" customFormat="1" ht="12.95" customHeight="1" x14ac:dyDescent="0.2">
      <c r="A458" s="47" t="s">
        <v>79</v>
      </c>
      <c r="B458" s="54"/>
      <c r="C458" s="38">
        <v>40440.82</v>
      </c>
      <c r="D458" s="50"/>
      <c r="E458" s="26">
        <f t="shared" si="33"/>
        <v>-3074.9920412985111</v>
      </c>
      <c r="F458" s="26">
        <f t="shared" si="40"/>
        <v>-3075</v>
      </c>
      <c r="G458" s="27">
        <f t="shared" si="36"/>
        <v>6.5109999995911494E-3</v>
      </c>
      <c r="O458" s="27">
        <f t="shared" si="41"/>
        <v>6.5109999995911494E-3</v>
      </c>
      <c r="P458" s="31"/>
      <c r="R458" s="43">
        <f t="shared" si="34"/>
        <v>25422.32</v>
      </c>
      <c r="AB458" s="26" t="s">
        <v>66</v>
      </c>
      <c r="AD458" s="27"/>
      <c r="AG458" s="26" t="s">
        <v>68</v>
      </c>
    </row>
    <row r="459" spans="1:33" s="26" customFormat="1" ht="12.95" customHeight="1" x14ac:dyDescent="0.2">
      <c r="A459" s="47" t="s">
        <v>75</v>
      </c>
      <c r="B459" s="54"/>
      <c r="C459" s="38">
        <v>40442.453000000001</v>
      </c>
      <c r="D459" s="50"/>
      <c r="E459" s="26">
        <f t="shared" si="33"/>
        <v>-3072.9959486041207</v>
      </c>
      <c r="F459" s="26">
        <f t="shared" si="40"/>
        <v>-3073</v>
      </c>
      <c r="G459" s="27">
        <f t="shared" si="36"/>
        <v>3.3144400003948249E-3</v>
      </c>
      <c r="O459" s="27">
        <f t="shared" si="41"/>
        <v>3.3144400003948249E-3</v>
      </c>
      <c r="P459" s="31"/>
      <c r="R459" s="43">
        <f t="shared" si="34"/>
        <v>25423.953000000001</v>
      </c>
      <c r="AB459" s="26" t="s">
        <v>66</v>
      </c>
      <c r="AD459" s="27"/>
      <c r="AG459" s="26" t="s">
        <v>68</v>
      </c>
    </row>
    <row r="460" spans="1:33" s="26" customFormat="1" ht="12.95" customHeight="1" x14ac:dyDescent="0.2">
      <c r="A460" s="47" t="s">
        <v>75</v>
      </c>
      <c r="B460" s="54"/>
      <c r="C460" s="38">
        <v>40442.455000000002</v>
      </c>
      <c r="D460" s="50"/>
      <c r="E460" s="26">
        <f t="shared" si="33"/>
        <v>-3072.9935039100669</v>
      </c>
      <c r="F460" s="26">
        <f t="shared" si="40"/>
        <v>-3073</v>
      </c>
      <c r="G460" s="27">
        <f t="shared" si="36"/>
        <v>5.3144400008022785E-3</v>
      </c>
      <c r="O460" s="27">
        <f t="shared" si="41"/>
        <v>5.3144400008022785E-3</v>
      </c>
      <c r="P460" s="31"/>
      <c r="R460" s="43">
        <f t="shared" si="34"/>
        <v>25423.955000000002</v>
      </c>
      <c r="AB460" s="26" t="s">
        <v>66</v>
      </c>
      <c r="AD460" s="27"/>
      <c r="AG460" s="26" t="s">
        <v>68</v>
      </c>
    </row>
    <row r="461" spans="1:33" s="26" customFormat="1" ht="12.95" customHeight="1" x14ac:dyDescent="0.2">
      <c r="A461" s="47" t="s">
        <v>79</v>
      </c>
      <c r="B461" s="54"/>
      <c r="C461" s="38">
        <v>40445.728000000003</v>
      </c>
      <c r="D461" s="50"/>
      <c r="E461" s="26">
        <f t="shared" si="33"/>
        <v>-3068.9927620921021</v>
      </c>
      <c r="F461" s="26">
        <f t="shared" si="40"/>
        <v>-3069</v>
      </c>
      <c r="G461" s="27">
        <f t="shared" si="36"/>
        <v>5.9213200001977384E-3</v>
      </c>
      <c r="O461" s="27">
        <f t="shared" si="41"/>
        <v>5.9213200001977384E-3</v>
      </c>
      <c r="P461" s="31"/>
      <c r="R461" s="43">
        <f t="shared" si="34"/>
        <v>25427.228000000003</v>
      </c>
      <c r="AB461" s="26" t="s">
        <v>66</v>
      </c>
      <c r="AD461" s="27"/>
      <c r="AG461" s="26" t="s">
        <v>68</v>
      </c>
    </row>
    <row r="462" spans="1:33" s="26" customFormat="1" ht="12.95" customHeight="1" x14ac:dyDescent="0.2">
      <c r="A462" s="47" t="s">
        <v>79</v>
      </c>
      <c r="B462" s="54"/>
      <c r="C462" s="38">
        <v>40477.631000000001</v>
      </c>
      <c r="D462" s="50"/>
      <c r="E462" s="26">
        <f t="shared" si="33"/>
        <v>-3029.9962249034425</v>
      </c>
      <c r="F462" s="26">
        <f t="shared" si="40"/>
        <v>-3030</v>
      </c>
      <c r="G462" s="27">
        <f t="shared" si="36"/>
        <v>3.088400000706315E-3</v>
      </c>
      <c r="O462" s="27">
        <f t="shared" si="41"/>
        <v>3.088400000706315E-3</v>
      </c>
      <c r="P462" s="31"/>
      <c r="R462" s="43">
        <f t="shared" si="34"/>
        <v>25459.131000000001</v>
      </c>
      <c r="AB462" s="26" t="s">
        <v>66</v>
      </c>
      <c r="AD462" s="27"/>
      <c r="AG462" s="26" t="s">
        <v>68</v>
      </c>
    </row>
    <row r="463" spans="1:33" s="26" customFormat="1" ht="12.95" customHeight="1" x14ac:dyDescent="0.2">
      <c r="A463" s="47" t="s">
        <v>75</v>
      </c>
      <c r="B463" s="54"/>
      <c r="C463" s="38">
        <v>40510.345999999998</v>
      </c>
      <c r="D463" s="50"/>
      <c r="E463" s="26">
        <f t="shared" si="33"/>
        <v>-2990.0071419292108</v>
      </c>
      <c r="F463" s="26">
        <f t="shared" si="40"/>
        <v>-2990</v>
      </c>
      <c r="G463" s="27">
        <f t="shared" si="36"/>
        <v>-5.8428000047570094E-3</v>
      </c>
      <c r="O463" s="27">
        <f t="shared" si="41"/>
        <v>-5.8428000047570094E-3</v>
      </c>
      <c r="P463" s="31"/>
      <c r="R463" s="43">
        <f t="shared" si="34"/>
        <v>25491.845999999998</v>
      </c>
      <c r="AB463" s="26" t="s">
        <v>66</v>
      </c>
      <c r="AD463" s="27"/>
      <c r="AG463" s="26" t="s">
        <v>68</v>
      </c>
    </row>
    <row r="464" spans="1:33" s="26" customFormat="1" ht="12.95" customHeight="1" x14ac:dyDescent="0.2">
      <c r="A464" s="47" t="s">
        <v>75</v>
      </c>
      <c r="B464" s="54"/>
      <c r="C464" s="38">
        <v>40510.349000000002</v>
      </c>
      <c r="D464" s="50"/>
      <c r="E464" s="26">
        <f t="shared" si="33"/>
        <v>-2990.0034748881258</v>
      </c>
      <c r="F464" s="26">
        <f t="shared" si="40"/>
        <v>-2990</v>
      </c>
      <c r="G464" s="27">
        <f t="shared" si="36"/>
        <v>-2.8428000005078502E-3</v>
      </c>
      <c r="O464" s="27">
        <f t="shared" si="41"/>
        <v>-2.8428000005078502E-3</v>
      </c>
      <c r="P464" s="31"/>
      <c r="R464" s="43">
        <f t="shared" si="34"/>
        <v>25491.849000000002</v>
      </c>
      <c r="AB464" s="26" t="s">
        <v>66</v>
      </c>
      <c r="AD464" s="27"/>
      <c r="AG464" s="26" t="s">
        <v>68</v>
      </c>
    </row>
    <row r="465" spans="1:33" s="26" customFormat="1" ht="12.95" customHeight="1" x14ac:dyDescent="0.2">
      <c r="A465" s="47" t="s">
        <v>75</v>
      </c>
      <c r="B465" s="54"/>
      <c r="C465" s="38">
        <v>40510.351000000002</v>
      </c>
      <c r="D465" s="50"/>
      <c r="E465" s="26">
        <f t="shared" si="33"/>
        <v>-2990.001030194072</v>
      </c>
      <c r="F465" s="26">
        <f t="shared" si="40"/>
        <v>-2990</v>
      </c>
      <c r="G465" s="27">
        <f t="shared" si="36"/>
        <v>-8.4280000010039657E-4</v>
      </c>
      <c r="O465" s="27">
        <f t="shared" si="41"/>
        <v>-8.4280000010039657E-4</v>
      </c>
      <c r="P465" s="31"/>
      <c r="R465" s="43">
        <f t="shared" si="34"/>
        <v>25491.851000000002</v>
      </c>
      <c r="AB465" s="26" t="s">
        <v>66</v>
      </c>
      <c r="AD465" s="27"/>
      <c r="AG465" s="26" t="s">
        <v>68</v>
      </c>
    </row>
    <row r="466" spans="1:33" s="26" customFormat="1" ht="12.95" customHeight="1" x14ac:dyDescent="0.2">
      <c r="A466" s="47" t="s">
        <v>75</v>
      </c>
      <c r="B466" s="54"/>
      <c r="C466" s="38">
        <v>40510.356</v>
      </c>
      <c r="D466" s="50"/>
      <c r="E466" s="26">
        <f t="shared" si="33"/>
        <v>-2989.9949184589423</v>
      </c>
      <c r="F466" s="26">
        <f t="shared" si="40"/>
        <v>-2990</v>
      </c>
      <c r="G466" s="27">
        <f t="shared" si="36"/>
        <v>4.1571999972802587E-3</v>
      </c>
      <c r="O466" s="27">
        <f t="shared" si="41"/>
        <v>4.1571999972802587E-3</v>
      </c>
      <c r="P466" s="31"/>
      <c r="R466" s="43">
        <f t="shared" si="34"/>
        <v>25491.856</v>
      </c>
      <c r="AB466" s="26" t="s">
        <v>66</v>
      </c>
      <c r="AD466" s="27"/>
      <c r="AG466" s="26" t="s">
        <v>68</v>
      </c>
    </row>
    <row r="467" spans="1:33" s="26" customFormat="1" ht="12.95" customHeight="1" x14ac:dyDescent="0.2">
      <c r="A467" s="47" t="s">
        <v>93</v>
      </c>
      <c r="B467" s="54"/>
      <c r="C467" s="38">
        <v>40524.262000000002</v>
      </c>
      <c r="D467" s="50"/>
      <c r="E467" s="26">
        <f t="shared" si="33"/>
        <v>-2972.9969607074572</v>
      </c>
      <c r="F467" s="26">
        <f t="shared" si="40"/>
        <v>-2973</v>
      </c>
      <c r="G467" s="27">
        <f t="shared" si="36"/>
        <v>2.486440003849566E-3</v>
      </c>
      <c r="N467" s="27">
        <f>G467</f>
        <v>2.486440003849566E-3</v>
      </c>
      <c r="P467" s="31"/>
      <c r="R467" s="43">
        <f t="shared" si="34"/>
        <v>25505.762000000002</v>
      </c>
      <c r="AC467" s="26">
        <v>17</v>
      </c>
      <c r="AD467" s="27"/>
      <c r="AE467" s="26" t="s">
        <v>69</v>
      </c>
      <c r="AG467" s="26" t="s">
        <v>65</v>
      </c>
    </row>
    <row r="468" spans="1:33" s="26" customFormat="1" ht="12.95" customHeight="1" x14ac:dyDescent="0.2">
      <c r="A468" s="47" t="s">
        <v>93</v>
      </c>
      <c r="B468" s="54"/>
      <c r="C468" s="38">
        <v>40524.267999999996</v>
      </c>
      <c r="D468" s="50"/>
      <c r="E468" s="26">
        <f t="shared" si="33"/>
        <v>-2972.9896266253054</v>
      </c>
      <c r="F468" s="26">
        <f t="shared" si="40"/>
        <v>-2973</v>
      </c>
      <c r="G468" s="27">
        <f t="shared" si="36"/>
        <v>8.4864399977959692E-3</v>
      </c>
      <c r="N468" s="27">
        <f>G468</f>
        <v>8.4864399977959692E-3</v>
      </c>
      <c r="P468" s="31"/>
      <c r="R468" s="43">
        <f t="shared" si="34"/>
        <v>25505.767999999996</v>
      </c>
      <c r="AC468" s="26">
        <v>7</v>
      </c>
      <c r="AD468" s="27"/>
      <c r="AE468" s="26" t="s">
        <v>92</v>
      </c>
      <c r="AG468" s="26" t="s">
        <v>65</v>
      </c>
    </row>
    <row r="469" spans="1:33" s="26" customFormat="1" ht="12.95" customHeight="1" x14ac:dyDescent="0.2">
      <c r="A469" s="47" t="s">
        <v>93</v>
      </c>
      <c r="B469" s="54"/>
      <c r="C469" s="38">
        <v>40542.256999999998</v>
      </c>
      <c r="D469" s="50"/>
      <c r="E469" s="26">
        <f t="shared" ref="E469:E532" si="42">(C469-C$7)/C$8</f>
        <v>-2951.0008259643364</v>
      </c>
      <c r="F469" s="26">
        <f t="shared" si="40"/>
        <v>-2951</v>
      </c>
      <c r="G469" s="27">
        <f t="shared" si="36"/>
        <v>-6.7572000261861831E-4</v>
      </c>
      <c r="N469" s="27">
        <f>G469</f>
        <v>-6.7572000261861831E-4</v>
      </c>
      <c r="P469" s="31"/>
      <c r="R469" s="43">
        <f t="shared" ref="R469:R532" si="43">+C469-15018.5</f>
        <v>25523.756999999998</v>
      </c>
      <c r="AC469" s="26">
        <v>18</v>
      </c>
      <c r="AD469" s="27"/>
      <c r="AE469" s="26" t="s">
        <v>69</v>
      </c>
      <c r="AG469" s="26" t="s">
        <v>65</v>
      </c>
    </row>
    <row r="470" spans="1:33" s="26" customFormat="1" ht="12.95" customHeight="1" x14ac:dyDescent="0.2">
      <c r="A470" s="47" t="s">
        <v>94</v>
      </c>
      <c r="B470" s="54"/>
      <c r="C470" s="38">
        <v>40676.423999999999</v>
      </c>
      <c r="D470" s="50"/>
      <c r="E470" s="26">
        <f t="shared" si="42"/>
        <v>-2787.0021924505227</v>
      </c>
      <c r="F470" s="26">
        <f t="shared" si="40"/>
        <v>-2787</v>
      </c>
      <c r="G470" s="27">
        <f t="shared" si="36"/>
        <v>-1.7936400035978295E-3</v>
      </c>
      <c r="N470" s="27">
        <f>G470</f>
        <v>-1.7936400035978295E-3</v>
      </c>
      <c r="P470" s="31"/>
      <c r="R470" s="43">
        <f t="shared" si="43"/>
        <v>25657.923999999999</v>
      </c>
      <c r="AC470" s="26">
        <v>7</v>
      </c>
      <c r="AD470" s="27"/>
      <c r="AE470" s="26" t="s">
        <v>69</v>
      </c>
      <c r="AG470" s="26" t="s">
        <v>65</v>
      </c>
    </row>
    <row r="471" spans="1:33" s="26" customFormat="1" ht="12.95" customHeight="1" x14ac:dyDescent="0.2">
      <c r="A471" s="47" t="s">
        <v>95</v>
      </c>
      <c r="B471" s="54"/>
      <c r="C471" s="38">
        <v>40679.699999999997</v>
      </c>
      <c r="D471" s="50"/>
      <c r="E471" s="26">
        <f t="shared" si="42"/>
        <v>-2782.9977835914819</v>
      </c>
      <c r="F471" s="26">
        <f t="shared" si="40"/>
        <v>-2783</v>
      </c>
      <c r="G471" s="27">
        <f t="shared" si="36"/>
        <v>1.8132400000467896E-3</v>
      </c>
      <c r="O471" s="27">
        <f>G471</f>
        <v>1.8132400000467896E-3</v>
      </c>
      <c r="P471" s="31"/>
      <c r="R471" s="43">
        <f t="shared" si="43"/>
        <v>25661.199999999997</v>
      </c>
      <c r="AB471" s="26" t="s">
        <v>66</v>
      </c>
      <c r="AD471" s="27"/>
      <c r="AG471" s="26" t="s">
        <v>68</v>
      </c>
    </row>
    <row r="472" spans="1:33" s="26" customFormat="1" ht="12.95" customHeight="1" x14ac:dyDescent="0.2">
      <c r="A472" s="47" t="s">
        <v>97</v>
      </c>
      <c r="B472" s="54"/>
      <c r="C472" s="38">
        <v>40720.599000000002</v>
      </c>
      <c r="D472" s="50"/>
      <c r="E472" s="26">
        <f t="shared" si="42"/>
        <v>-2733.0050125517914</v>
      </c>
      <c r="F472" s="26">
        <f t="shared" si="40"/>
        <v>-2733</v>
      </c>
      <c r="G472" s="27">
        <f t="shared" si="36"/>
        <v>-4.1007600011653267E-3</v>
      </c>
      <c r="N472" s="27">
        <f>G472</f>
        <v>-4.1007600011653267E-3</v>
      </c>
      <c r="P472" s="31"/>
      <c r="R472" s="43">
        <f t="shared" si="43"/>
        <v>25702.099000000002</v>
      </c>
      <c r="AC472" s="26">
        <v>8</v>
      </c>
      <c r="AD472" s="27"/>
      <c r="AE472" s="26" t="s">
        <v>69</v>
      </c>
      <c r="AG472" s="26" t="s">
        <v>65</v>
      </c>
    </row>
    <row r="473" spans="1:33" s="26" customFormat="1" ht="12.95" customHeight="1" x14ac:dyDescent="0.2">
      <c r="A473" s="47" t="s">
        <v>96</v>
      </c>
      <c r="B473" s="54"/>
      <c r="C473" s="38">
        <v>40720.599000000002</v>
      </c>
      <c r="D473" s="50"/>
      <c r="E473" s="26">
        <f t="shared" si="42"/>
        <v>-2733.0050125517914</v>
      </c>
      <c r="F473" s="26">
        <f t="shared" si="40"/>
        <v>-2733</v>
      </c>
      <c r="G473" s="27">
        <f t="shared" si="36"/>
        <v>-4.1007600011653267E-3</v>
      </c>
      <c r="O473" s="27">
        <f>G473</f>
        <v>-4.1007600011653267E-3</v>
      </c>
      <c r="P473" s="31"/>
      <c r="R473" s="43">
        <f t="shared" si="43"/>
        <v>25702.099000000002</v>
      </c>
      <c r="AB473" s="26" t="s">
        <v>66</v>
      </c>
      <c r="AD473" s="27"/>
      <c r="AG473" s="26" t="s">
        <v>68</v>
      </c>
    </row>
    <row r="474" spans="1:33" s="26" customFormat="1" ht="12.95" customHeight="1" x14ac:dyDescent="0.2">
      <c r="A474" s="47" t="s">
        <v>97</v>
      </c>
      <c r="B474" s="54"/>
      <c r="C474" s="38">
        <v>40725.514000000003</v>
      </c>
      <c r="D474" s="50"/>
      <c r="E474" s="26">
        <f t="shared" si="42"/>
        <v>-2726.9971769161989</v>
      </c>
      <c r="F474" s="26">
        <f t="shared" si="40"/>
        <v>-2727</v>
      </c>
      <c r="G474" s="27">
        <f t="shared" si="36"/>
        <v>2.3095600045053288E-3</v>
      </c>
      <c r="N474" s="27">
        <f>G474</f>
        <v>2.3095600045053288E-3</v>
      </c>
      <c r="P474" s="31"/>
      <c r="R474" s="43">
        <f t="shared" si="43"/>
        <v>25707.014000000003</v>
      </c>
      <c r="AC474" s="26">
        <v>12</v>
      </c>
      <c r="AD474" s="27"/>
      <c r="AE474" s="26" t="s">
        <v>86</v>
      </c>
      <c r="AG474" s="26" t="s">
        <v>65</v>
      </c>
    </row>
    <row r="475" spans="1:33" s="26" customFormat="1" ht="12.95" customHeight="1" x14ac:dyDescent="0.2">
      <c r="A475" s="47" t="s">
        <v>96</v>
      </c>
      <c r="B475" s="54"/>
      <c r="C475" s="38">
        <v>40725.514000000003</v>
      </c>
      <c r="D475" s="50"/>
      <c r="E475" s="26">
        <f t="shared" si="42"/>
        <v>-2726.9971769161989</v>
      </c>
      <c r="F475" s="26">
        <f t="shared" si="40"/>
        <v>-2727</v>
      </c>
      <c r="G475" s="27">
        <f t="shared" si="36"/>
        <v>2.3095600045053288E-3</v>
      </c>
      <c r="O475" s="27">
        <f>G475</f>
        <v>2.3095600045053288E-3</v>
      </c>
      <c r="P475" s="31"/>
      <c r="R475" s="43">
        <f t="shared" si="43"/>
        <v>25707.014000000003</v>
      </c>
      <c r="AB475" s="26" t="s">
        <v>66</v>
      </c>
      <c r="AD475" s="27"/>
      <c r="AG475" s="26" t="s">
        <v>68</v>
      </c>
    </row>
    <row r="476" spans="1:33" s="26" customFormat="1" ht="12.95" customHeight="1" x14ac:dyDescent="0.2">
      <c r="A476" s="47" t="s">
        <v>95</v>
      </c>
      <c r="B476" s="54"/>
      <c r="C476" s="38">
        <v>40733.692999999999</v>
      </c>
      <c r="D476" s="50"/>
      <c r="E476" s="26">
        <f t="shared" si="42"/>
        <v>-2716.9996005858875</v>
      </c>
      <c r="F476" s="26">
        <f t="shared" si="40"/>
        <v>-2717</v>
      </c>
      <c r="G476" s="27">
        <f t="shared" si="36"/>
        <v>3.267599968239665E-4</v>
      </c>
      <c r="O476" s="27">
        <f>G476</f>
        <v>3.267599968239665E-4</v>
      </c>
      <c r="P476" s="31"/>
      <c r="R476" s="43">
        <f t="shared" si="43"/>
        <v>25715.192999999999</v>
      </c>
      <c r="AB476" s="26" t="s">
        <v>66</v>
      </c>
      <c r="AD476" s="27"/>
      <c r="AG476" s="26" t="s">
        <v>68</v>
      </c>
    </row>
    <row r="477" spans="1:33" s="26" customFormat="1" ht="12.95" customHeight="1" x14ac:dyDescent="0.2">
      <c r="A477" s="47" t="s">
        <v>95</v>
      </c>
      <c r="B477" s="54"/>
      <c r="C477" s="38">
        <v>40737.773999999998</v>
      </c>
      <c r="D477" s="50"/>
      <c r="E477" s="26">
        <f t="shared" si="42"/>
        <v>-2712.0112023704573</v>
      </c>
      <c r="F477" s="26">
        <f t="shared" si="40"/>
        <v>-2712</v>
      </c>
      <c r="G477" s="27">
        <f t="shared" si="36"/>
        <v>-9.1646400032914244E-3</v>
      </c>
      <c r="O477" s="27">
        <f>G477</f>
        <v>-9.1646400032914244E-3</v>
      </c>
      <c r="P477" s="31"/>
      <c r="R477" s="43">
        <f t="shared" si="43"/>
        <v>25719.273999999998</v>
      </c>
      <c r="AB477" s="26" t="s">
        <v>66</v>
      </c>
      <c r="AD477" s="27"/>
      <c r="AG477" s="26" t="s">
        <v>68</v>
      </c>
    </row>
    <row r="478" spans="1:33" s="26" customFormat="1" ht="12.95" customHeight="1" x14ac:dyDescent="0.2">
      <c r="A478" s="47" t="s">
        <v>97</v>
      </c>
      <c r="B478" s="54"/>
      <c r="C478" s="38">
        <v>40743.506000000001</v>
      </c>
      <c r="D478" s="50"/>
      <c r="E478" s="26">
        <f t="shared" si="42"/>
        <v>-2705.004709214154</v>
      </c>
      <c r="F478" s="26">
        <f t="shared" si="40"/>
        <v>-2705</v>
      </c>
      <c r="G478" s="27">
        <f t="shared" ref="G478:G541" si="44">C478-(C$7+F478*C$8)</f>
        <v>-3.8525999989360571E-3</v>
      </c>
      <c r="N478" s="27">
        <f>G478</f>
        <v>-3.8525999989360571E-3</v>
      </c>
      <c r="P478" s="31"/>
      <c r="R478" s="43">
        <f t="shared" si="43"/>
        <v>25725.006000000001</v>
      </c>
      <c r="AC478" s="26">
        <v>10</v>
      </c>
      <c r="AD478" s="27"/>
      <c r="AE478" s="26" t="s">
        <v>69</v>
      </c>
      <c r="AG478" s="26" t="s">
        <v>65</v>
      </c>
    </row>
    <row r="479" spans="1:33" s="26" customFormat="1" ht="12.95" customHeight="1" x14ac:dyDescent="0.2">
      <c r="A479" s="47" t="s">
        <v>96</v>
      </c>
      <c r="B479" s="54"/>
      <c r="C479" s="38">
        <v>40743.506000000001</v>
      </c>
      <c r="D479" s="50"/>
      <c r="E479" s="26">
        <f t="shared" si="42"/>
        <v>-2705.004709214154</v>
      </c>
      <c r="F479" s="26">
        <f t="shared" si="40"/>
        <v>-2705</v>
      </c>
      <c r="G479" s="27">
        <f t="shared" si="44"/>
        <v>-3.8525999989360571E-3</v>
      </c>
      <c r="O479" s="27">
        <f t="shared" ref="O479:O485" si="45">G479</f>
        <v>-3.8525999989360571E-3</v>
      </c>
      <c r="P479" s="31"/>
      <c r="R479" s="43">
        <f t="shared" si="43"/>
        <v>25725.006000000001</v>
      </c>
      <c r="AB479" s="26" t="s">
        <v>66</v>
      </c>
      <c r="AD479" s="27"/>
      <c r="AG479" s="26" t="s">
        <v>68</v>
      </c>
    </row>
    <row r="480" spans="1:33" s="26" customFormat="1" ht="12.95" customHeight="1" x14ac:dyDescent="0.2">
      <c r="A480" s="47" t="s">
        <v>95</v>
      </c>
      <c r="B480" s="54"/>
      <c r="C480" s="38">
        <v>40751.692999999999</v>
      </c>
      <c r="D480" s="50"/>
      <c r="E480" s="26">
        <f t="shared" si="42"/>
        <v>-2694.9973541076279</v>
      </c>
      <c r="F480" s="26">
        <f t="shared" si="40"/>
        <v>-2695</v>
      </c>
      <c r="G480" s="27">
        <f t="shared" si="44"/>
        <v>2.1645999950123951E-3</v>
      </c>
      <c r="O480" s="27">
        <f t="shared" si="45"/>
        <v>2.1645999950123951E-3</v>
      </c>
      <c r="P480" s="31"/>
      <c r="R480" s="43">
        <f t="shared" si="43"/>
        <v>25733.192999999999</v>
      </c>
      <c r="AB480" s="26" t="s">
        <v>66</v>
      </c>
      <c r="AD480" s="27"/>
      <c r="AG480" s="26" t="s">
        <v>68</v>
      </c>
    </row>
    <row r="481" spans="1:33" s="26" customFormat="1" ht="12.95" customHeight="1" x14ac:dyDescent="0.2">
      <c r="A481" s="47" t="s">
        <v>98</v>
      </c>
      <c r="B481" s="54"/>
      <c r="C481" s="38">
        <v>40752.508999999998</v>
      </c>
      <c r="D481" s="50"/>
      <c r="E481" s="26">
        <f t="shared" si="42"/>
        <v>-2693.9999189339483</v>
      </c>
      <c r="F481" s="26">
        <f t="shared" si="40"/>
        <v>-2694</v>
      </c>
      <c r="G481" s="27">
        <f t="shared" si="44"/>
        <v>6.6319997131358832E-5</v>
      </c>
      <c r="O481" s="27">
        <f t="shared" si="45"/>
        <v>6.6319997131358832E-5</v>
      </c>
      <c r="P481" s="31"/>
      <c r="R481" s="43">
        <f t="shared" si="43"/>
        <v>25734.008999999998</v>
      </c>
      <c r="AB481" s="26" t="s">
        <v>66</v>
      </c>
      <c r="AD481" s="27"/>
      <c r="AG481" s="26" t="s">
        <v>68</v>
      </c>
    </row>
    <row r="482" spans="1:33" s="26" customFormat="1" ht="12.95" customHeight="1" x14ac:dyDescent="0.2">
      <c r="A482" s="47" t="s">
        <v>98</v>
      </c>
      <c r="B482" s="54"/>
      <c r="C482" s="38">
        <v>40757.417999999998</v>
      </c>
      <c r="D482" s="50"/>
      <c r="E482" s="26">
        <f t="shared" si="42"/>
        <v>-2687.9994173805167</v>
      </c>
      <c r="F482" s="26">
        <f t="shared" si="40"/>
        <v>-2688</v>
      </c>
      <c r="G482" s="27">
        <f t="shared" si="44"/>
        <v>4.7663999430369586E-4</v>
      </c>
      <c r="O482" s="27">
        <f t="shared" si="45"/>
        <v>4.7663999430369586E-4</v>
      </c>
      <c r="P482" s="31"/>
      <c r="R482" s="43">
        <f t="shared" si="43"/>
        <v>25738.917999999998</v>
      </c>
      <c r="AB482" s="26" t="s">
        <v>66</v>
      </c>
      <c r="AD482" s="27"/>
      <c r="AG482" s="26" t="s">
        <v>68</v>
      </c>
    </row>
    <row r="483" spans="1:33" s="26" customFormat="1" ht="12.95" customHeight="1" x14ac:dyDescent="0.2">
      <c r="A483" s="47" t="s">
        <v>98</v>
      </c>
      <c r="B483" s="54"/>
      <c r="C483" s="38">
        <v>40757.421999999999</v>
      </c>
      <c r="D483" s="50"/>
      <c r="E483" s="26">
        <f t="shared" si="42"/>
        <v>-2687.9945279924095</v>
      </c>
      <c r="F483" s="26">
        <f t="shared" si="40"/>
        <v>-2688</v>
      </c>
      <c r="G483" s="27">
        <f t="shared" si="44"/>
        <v>4.4766399951186031E-3</v>
      </c>
      <c r="O483" s="27">
        <f t="shared" si="45"/>
        <v>4.4766399951186031E-3</v>
      </c>
      <c r="P483" s="31"/>
      <c r="R483" s="43">
        <f t="shared" si="43"/>
        <v>25738.921999999999</v>
      </c>
      <c r="AB483" s="26" t="s">
        <v>66</v>
      </c>
      <c r="AD483" s="27"/>
      <c r="AG483" s="26" t="s">
        <v>68</v>
      </c>
    </row>
    <row r="484" spans="1:33" s="26" customFormat="1" ht="12.95" customHeight="1" x14ac:dyDescent="0.2">
      <c r="A484" s="47" t="s">
        <v>95</v>
      </c>
      <c r="B484" s="54"/>
      <c r="C484" s="38">
        <v>40760.688999999998</v>
      </c>
      <c r="D484" s="50"/>
      <c r="E484" s="26">
        <f t="shared" si="42"/>
        <v>-2684.0011202566056</v>
      </c>
      <c r="F484" s="26">
        <f t="shared" si="40"/>
        <v>-2684</v>
      </c>
      <c r="G484" s="27">
        <f t="shared" si="44"/>
        <v>-9.1647999943234026E-4</v>
      </c>
      <c r="O484" s="27">
        <f t="shared" si="45"/>
        <v>-9.1647999943234026E-4</v>
      </c>
      <c r="P484" s="31"/>
      <c r="R484" s="43">
        <f t="shared" si="43"/>
        <v>25742.188999999998</v>
      </c>
      <c r="AB484" s="26" t="s">
        <v>66</v>
      </c>
      <c r="AD484" s="27"/>
      <c r="AG484" s="26" t="s">
        <v>68</v>
      </c>
    </row>
    <row r="485" spans="1:33" s="26" customFormat="1" ht="12.95" customHeight="1" x14ac:dyDescent="0.2">
      <c r="A485" s="47" t="s">
        <v>95</v>
      </c>
      <c r="B485" s="54"/>
      <c r="C485" s="38">
        <v>40764.783000000003</v>
      </c>
      <c r="D485" s="50"/>
      <c r="E485" s="26">
        <f t="shared" si="42"/>
        <v>-2678.9968315298229</v>
      </c>
      <c r="F485" s="26">
        <f t="shared" si="40"/>
        <v>-2679</v>
      </c>
      <c r="G485" s="27">
        <f t="shared" si="44"/>
        <v>2.5921199994627386E-3</v>
      </c>
      <c r="O485" s="27">
        <f t="shared" si="45"/>
        <v>2.5921199994627386E-3</v>
      </c>
      <c r="P485" s="31"/>
      <c r="R485" s="43">
        <f t="shared" si="43"/>
        <v>25746.283000000003</v>
      </c>
      <c r="AB485" s="26" t="s">
        <v>66</v>
      </c>
      <c r="AD485" s="27"/>
      <c r="AG485" s="26" t="s">
        <v>68</v>
      </c>
    </row>
    <row r="486" spans="1:33" s="26" customFormat="1" ht="12.95" customHeight="1" x14ac:dyDescent="0.2">
      <c r="A486" s="47" t="s">
        <v>268</v>
      </c>
      <c r="B486" s="53"/>
      <c r="C486" s="38">
        <v>40768.052499999998</v>
      </c>
      <c r="D486" s="38"/>
      <c r="E486" s="26">
        <f t="shared" si="42"/>
        <v>-2675.0003679264582</v>
      </c>
      <c r="F486" s="26">
        <v>-2675</v>
      </c>
      <c r="G486" s="27">
        <f t="shared" si="44"/>
        <v>-3.0100000003585592E-4</v>
      </c>
      <c r="I486" s="26">
        <f>G486</f>
        <v>-3.0100000003585592E-4</v>
      </c>
      <c r="P486" s="31"/>
      <c r="R486" s="43">
        <f t="shared" si="43"/>
        <v>25749.552499999998</v>
      </c>
    </row>
    <row r="487" spans="1:33" s="26" customFormat="1" ht="12.95" customHeight="1" x14ac:dyDescent="0.2">
      <c r="A487" s="47" t="s">
        <v>99</v>
      </c>
      <c r="B487" s="54"/>
      <c r="C487" s="38">
        <v>40806.500999999997</v>
      </c>
      <c r="D487" s="50"/>
      <c r="E487" s="26">
        <f t="shared" si="42"/>
        <v>-2628.002958275385</v>
      </c>
      <c r="F487" s="26">
        <f t="shared" ref="F487:F504" si="46">ROUND(2*E487,0)/2</f>
        <v>-2628</v>
      </c>
      <c r="G487" s="27">
        <f t="shared" si="44"/>
        <v>-2.4201600026572123E-3</v>
      </c>
      <c r="N487" s="27">
        <f>G487</f>
        <v>-2.4201600026572123E-3</v>
      </c>
      <c r="P487" s="31"/>
      <c r="R487" s="43">
        <f t="shared" si="43"/>
        <v>25788.000999999997</v>
      </c>
      <c r="AC487" s="26">
        <v>22</v>
      </c>
      <c r="AD487" s="27"/>
      <c r="AE487" s="26" t="s">
        <v>71</v>
      </c>
      <c r="AG487" s="26" t="s">
        <v>65</v>
      </c>
    </row>
    <row r="488" spans="1:33" s="26" customFormat="1" ht="12.95" customHeight="1" x14ac:dyDescent="0.2">
      <c r="A488" s="47" t="s">
        <v>101</v>
      </c>
      <c r="B488" s="54"/>
      <c r="C488" s="38">
        <v>40806.502999999997</v>
      </c>
      <c r="D488" s="50"/>
      <c r="E488" s="26">
        <f t="shared" si="42"/>
        <v>-2628.0005135813312</v>
      </c>
      <c r="F488" s="26">
        <f t="shared" si="46"/>
        <v>-2628</v>
      </c>
      <c r="G488" s="27">
        <f t="shared" si="44"/>
        <v>-4.2016000224975869E-4</v>
      </c>
      <c r="N488" s="27">
        <f>G488</f>
        <v>-4.2016000224975869E-4</v>
      </c>
      <c r="P488" s="31"/>
      <c r="R488" s="43">
        <f t="shared" si="43"/>
        <v>25788.002999999997</v>
      </c>
      <c r="AC488" s="26">
        <v>6</v>
      </c>
      <c r="AD488" s="27"/>
      <c r="AE488" s="26" t="s">
        <v>69</v>
      </c>
      <c r="AG488" s="26" t="s">
        <v>65</v>
      </c>
    </row>
    <row r="489" spans="1:33" s="26" customFormat="1" ht="12.95" customHeight="1" x14ac:dyDescent="0.2">
      <c r="A489" s="47" t="s">
        <v>100</v>
      </c>
      <c r="B489" s="54"/>
      <c r="C489" s="38">
        <v>40806.502999999997</v>
      </c>
      <c r="D489" s="50"/>
      <c r="E489" s="26">
        <f t="shared" si="42"/>
        <v>-2628.0005135813312</v>
      </c>
      <c r="F489" s="26">
        <f t="shared" si="46"/>
        <v>-2628</v>
      </c>
      <c r="G489" s="27">
        <f t="shared" si="44"/>
        <v>-4.2016000224975869E-4</v>
      </c>
      <c r="O489" s="27">
        <f>G489</f>
        <v>-4.2016000224975869E-4</v>
      </c>
      <c r="P489" s="31"/>
      <c r="R489" s="43">
        <f t="shared" si="43"/>
        <v>25788.002999999997</v>
      </c>
      <c r="AB489" s="26" t="s">
        <v>66</v>
      </c>
      <c r="AD489" s="27"/>
      <c r="AG489" s="26" t="s">
        <v>68</v>
      </c>
    </row>
    <row r="490" spans="1:33" s="26" customFormat="1" ht="12.95" customHeight="1" x14ac:dyDescent="0.2">
      <c r="A490" s="47" t="s">
        <v>99</v>
      </c>
      <c r="B490" s="54"/>
      <c r="C490" s="38">
        <v>40811.419000000002</v>
      </c>
      <c r="D490" s="50"/>
      <c r="E490" s="26">
        <f t="shared" si="42"/>
        <v>-2621.9914555987075</v>
      </c>
      <c r="F490" s="26">
        <f t="shared" si="46"/>
        <v>-2622</v>
      </c>
      <c r="G490" s="27">
        <f t="shared" si="44"/>
        <v>6.9901599999866448E-3</v>
      </c>
      <c r="N490" s="27">
        <f>G490</f>
        <v>6.9901599999866448E-3</v>
      </c>
      <c r="P490" s="31"/>
      <c r="R490" s="43">
        <f t="shared" si="43"/>
        <v>25792.919000000002</v>
      </c>
      <c r="AC490" s="26">
        <v>15</v>
      </c>
      <c r="AD490" s="27"/>
      <c r="AE490" s="26" t="s">
        <v>71</v>
      </c>
      <c r="AG490" s="26" t="s">
        <v>65</v>
      </c>
    </row>
    <row r="491" spans="1:33" s="26" customFormat="1" ht="12.95" customHeight="1" x14ac:dyDescent="0.2">
      <c r="A491" s="47" t="s">
        <v>99</v>
      </c>
      <c r="B491" s="54"/>
      <c r="C491" s="38">
        <v>40824.493000000002</v>
      </c>
      <c r="D491" s="50"/>
      <c r="E491" s="26">
        <f t="shared" si="42"/>
        <v>-2606.0104905733315</v>
      </c>
      <c r="F491" s="26">
        <f t="shared" si="46"/>
        <v>-2606</v>
      </c>
      <c r="G491" s="27">
        <f t="shared" si="44"/>
        <v>-8.5823199988226406E-3</v>
      </c>
      <c r="N491" s="27">
        <f>G491</f>
        <v>-8.5823199988226406E-3</v>
      </c>
      <c r="P491" s="31"/>
      <c r="R491" s="43">
        <f t="shared" si="43"/>
        <v>25805.993000000002</v>
      </c>
      <c r="AC491" s="26">
        <v>7</v>
      </c>
      <c r="AD491" s="27"/>
      <c r="AE491" s="26" t="s">
        <v>69</v>
      </c>
      <c r="AG491" s="26" t="s">
        <v>65</v>
      </c>
    </row>
    <row r="492" spans="1:33" s="26" customFormat="1" ht="12.95" customHeight="1" x14ac:dyDescent="0.2">
      <c r="A492" s="47" t="s">
        <v>99</v>
      </c>
      <c r="B492" s="54"/>
      <c r="C492" s="38">
        <v>40856.409</v>
      </c>
      <c r="D492" s="50"/>
      <c r="E492" s="26">
        <f t="shared" si="42"/>
        <v>-2566.9980628733274</v>
      </c>
      <c r="F492" s="26">
        <f t="shared" si="46"/>
        <v>-2567</v>
      </c>
      <c r="G492" s="27">
        <f t="shared" si="44"/>
        <v>1.5847600006964058E-3</v>
      </c>
      <c r="N492" s="27">
        <f>G492</f>
        <v>1.5847600006964058E-3</v>
      </c>
      <c r="P492" s="31"/>
      <c r="R492" s="43">
        <f t="shared" si="43"/>
        <v>25837.909</v>
      </c>
      <c r="AC492" s="26">
        <v>12</v>
      </c>
      <c r="AD492" s="27"/>
      <c r="AE492" s="26" t="s">
        <v>71</v>
      </c>
      <c r="AG492" s="26" t="s">
        <v>65</v>
      </c>
    </row>
    <row r="493" spans="1:33" s="26" customFormat="1" ht="12.95" customHeight="1" x14ac:dyDescent="0.2">
      <c r="A493" s="47" t="s">
        <v>95</v>
      </c>
      <c r="B493" s="54"/>
      <c r="C493" s="38">
        <v>40864.588000000003</v>
      </c>
      <c r="D493" s="50"/>
      <c r="E493" s="26">
        <f t="shared" si="42"/>
        <v>-2557.0004865430074</v>
      </c>
      <c r="F493" s="26">
        <f t="shared" si="46"/>
        <v>-2557</v>
      </c>
      <c r="G493" s="27">
        <f t="shared" si="44"/>
        <v>-3.9803999970899895E-4</v>
      </c>
      <c r="O493" s="27">
        <f>G493</f>
        <v>-3.9803999970899895E-4</v>
      </c>
      <c r="P493" s="31"/>
      <c r="R493" s="43">
        <f t="shared" si="43"/>
        <v>25846.088000000003</v>
      </c>
      <c r="AB493" s="26" t="s">
        <v>66</v>
      </c>
      <c r="AD493" s="27"/>
      <c r="AG493" s="26" t="s">
        <v>68</v>
      </c>
    </row>
    <row r="494" spans="1:33" s="26" customFormat="1" ht="12.95" customHeight="1" x14ac:dyDescent="0.2">
      <c r="A494" s="47" t="s">
        <v>95</v>
      </c>
      <c r="B494" s="54"/>
      <c r="C494" s="38">
        <v>40868.680999999997</v>
      </c>
      <c r="D494" s="50"/>
      <c r="E494" s="26">
        <f t="shared" si="42"/>
        <v>-2551.9974201632645</v>
      </c>
      <c r="F494" s="26">
        <f t="shared" si="46"/>
        <v>-2552</v>
      </c>
      <c r="G494" s="27">
        <f t="shared" si="44"/>
        <v>2.1105599953443743E-3</v>
      </c>
      <c r="O494" s="27">
        <f>G494</f>
        <v>2.1105599953443743E-3</v>
      </c>
      <c r="P494" s="31"/>
      <c r="R494" s="43">
        <f t="shared" si="43"/>
        <v>25850.180999999997</v>
      </c>
      <c r="AB494" s="26" t="s">
        <v>66</v>
      </c>
      <c r="AD494" s="27"/>
      <c r="AG494" s="26" t="s">
        <v>68</v>
      </c>
    </row>
    <row r="495" spans="1:33" s="26" customFormat="1" ht="12.95" customHeight="1" x14ac:dyDescent="0.2">
      <c r="A495" s="72" t="s">
        <v>1560</v>
      </c>
      <c r="B495" s="71" t="s">
        <v>360</v>
      </c>
      <c r="C495" s="72">
        <v>40888.32</v>
      </c>
      <c r="D495" s="72" t="s">
        <v>390</v>
      </c>
      <c r="E495" s="47">
        <f t="shared" si="42"/>
        <v>-2527.9917469084535</v>
      </c>
      <c r="F495" s="26">
        <f t="shared" si="46"/>
        <v>-2528</v>
      </c>
      <c r="G495" s="27">
        <f t="shared" si="44"/>
        <v>6.7518399955588393E-3</v>
      </c>
      <c r="O495" s="27">
        <f>G495</f>
        <v>6.7518399955588393E-3</v>
      </c>
      <c r="P495" s="31"/>
      <c r="R495" s="43">
        <f t="shared" si="43"/>
        <v>25869.82</v>
      </c>
    </row>
    <row r="496" spans="1:33" s="26" customFormat="1" ht="12.95" customHeight="1" x14ac:dyDescent="0.2">
      <c r="A496" s="47" t="s">
        <v>102</v>
      </c>
      <c r="B496" s="54"/>
      <c r="C496" s="38">
        <v>40888.36</v>
      </c>
      <c r="D496" s="50"/>
      <c r="E496" s="26">
        <f t="shared" si="42"/>
        <v>-2527.9428530273894</v>
      </c>
      <c r="F496" s="26">
        <f t="shared" si="46"/>
        <v>-2528</v>
      </c>
      <c r="G496" s="27">
        <f t="shared" si="44"/>
        <v>4.6751839996431954E-2</v>
      </c>
      <c r="N496" s="27">
        <f>G496</f>
        <v>4.6751839996431954E-2</v>
      </c>
      <c r="P496" s="31"/>
      <c r="R496" s="43">
        <f t="shared" si="43"/>
        <v>25869.86</v>
      </c>
      <c r="AC496" s="26">
        <v>14</v>
      </c>
      <c r="AD496" s="27"/>
      <c r="AE496" s="26" t="s">
        <v>71</v>
      </c>
      <c r="AG496" s="26" t="s">
        <v>65</v>
      </c>
    </row>
    <row r="497" spans="1:33" s="26" customFormat="1" ht="12.95" customHeight="1" x14ac:dyDescent="0.2">
      <c r="A497" s="47" t="s">
        <v>102</v>
      </c>
      <c r="B497" s="54"/>
      <c r="C497" s="38">
        <v>41012.67</v>
      </c>
      <c r="D497" s="50"/>
      <c r="E497" s="26">
        <f t="shared" si="42"/>
        <v>-2375.9928941544804</v>
      </c>
      <c r="F497" s="26">
        <f t="shared" si="46"/>
        <v>-2376</v>
      </c>
      <c r="G497" s="27">
        <f t="shared" si="44"/>
        <v>5.8132799968007021E-3</v>
      </c>
      <c r="N497" s="27">
        <f>G497</f>
        <v>5.8132799968007021E-3</v>
      </c>
      <c r="P497" s="31"/>
      <c r="R497" s="43">
        <f t="shared" si="43"/>
        <v>25994.17</v>
      </c>
      <c r="AC497" s="26">
        <v>7</v>
      </c>
      <c r="AD497" s="27"/>
      <c r="AE497" s="26" t="s">
        <v>69</v>
      </c>
      <c r="AG497" s="26" t="s">
        <v>65</v>
      </c>
    </row>
    <row r="498" spans="1:33" s="26" customFormat="1" ht="12.95" customHeight="1" x14ac:dyDescent="0.2">
      <c r="A498" s="47" t="s">
        <v>103</v>
      </c>
      <c r="B498" s="54"/>
      <c r="C498" s="38">
        <v>41043.730000000003</v>
      </c>
      <c r="D498" s="50"/>
      <c r="E498" s="26">
        <f t="shared" si="42"/>
        <v>-2338.0267955092113</v>
      </c>
      <c r="F498" s="26">
        <f t="shared" si="46"/>
        <v>-2338</v>
      </c>
      <c r="G498" s="27">
        <f t="shared" si="44"/>
        <v>-2.1921359999396373E-2</v>
      </c>
      <c r="O498" s="27">
        <f>G498</f>
        <v>-2.1921359999396373E-2</v>
      </c>
      <c r="P498" s="31"/>
      <c r="R498" s="43">
        <f t="shared" si="43"/>
        <v>26025.230000000003</v>
      </c>
      <c r="AB498" s="26" t="s">
        <v>66</v>
      </c>
      <c r="AD498" s="27"/>
      <c r="AG498" s="26" t="s">
        <v>68</v>
      </c>
    </row>
    <row r="499" spans="1:33" s="26" customFormat="1" ht="12.95" customHeight="1" x14ac:dyDescent="0.2">
      <c r="A499" s="47" t="s">
        <v>104</v>
      </c>
      <c r="B499" s="54"/>
      <c r="C499" s="38">
        <v>41080.569000000003</v>
      </c>
      <c r="D499" s="50"/>
      <c r="E499" s="26">
        <f t="shared" si="42"/>
        <v>-2292.9967533974004</v>
      </c>
      <c r="F499" s="26">
        <f t="shared" si="46"/>
        <v>-2293</v>
      </c>
      <c r="G499" s="27">
        <f t="shared" si="44"/>
        <v>2.6560400001471862E-3</v>
      </c>
      <c r="N499" s="27">
        <f>G499</f>
        <v>2.6560400001471862E-3</v>
      </c>
      <c r="P499" s="31"/>
      <c r="R499" s="43">
        <f t="shared" si="43"/>
        <v>26062.069000000003</v>
      </c>
      <c r="AC499" s="26">
        <v>8</v>
      </c>
      <c r="AD499" s="27"/>
      <c r="AE499" s="26" t="s">
        <v>86</v>
      </c>
      <c r="AG499" s="26" t="s">
        <v>65</v>
      </c>
    </row>
    <row r="500" spans="1:33" s="26" customFormat="1" ht="12.95" customHeight="1" x14ac:dyDescent="0.2">
      <c r="A500" s="47" t="s">
        <v>104</v>
      </c>
      <c r="B500" s="54"/>
      <c r="C500" s="38">
        <v>41081.394999999997</v>
      </c>
      <c r="D500" s="50"/>
      <c r="E500" s="26">
        <f t="shared" si="42"/>
        <v>-2291.9870947534614</v>
      </c>
      <c r="F500" s="26">
        <f t="shared" si="46"/>
        <v>-2292</v>
      </c>
      <c r="G500" s="27">
        <f t="shared" si="44"/>
        <v>1.055775999702746E-2</v>
      </c>
      <c r="N500" s="27">
        <f>G500</f>
        <v>1.055775999702746E-2</v>
      </c>
      <c r="P500" s="31"/>
      <c r="R500" s="43">
        <f t="shared" si="43"/>
        <v>26062.894999999997</v>
      </c>
      <c r="AC500" s="26">
        <v>15</v>
      </c>
      <c r="AD500" s="27"/>
      <c r="AE500" s="26" t="s">
        <v>71</v>
      </c>
      <c r="AG500" s="26" t="s">
        <v>65</v>
      </c>
    </row>
    <row r="501" spans="1:33" s="26" customFormat="1" ht="12.95" customHeight="1" x14ac:dyDescent="0.2">
      <c r="A501" s="47" t="s">
        <v>105</v>
      </c>
      <c r="B501" s="54"/>
      <c r="C501" s="38">
        <v>41090.377999999997</v>
      </c>
      <c r="D501" s="50"/>
      <c r="E501" s="26">
        <f t="shared" si="42"/>
        <v>-2281.0067514137836</v>
      </c>
      <c r="F501" s="26">
        <f t="shared" si="46"/>
        <v>-2281</v>
      </c>
      <c r="G501" s="27">
        <f t="shared" si="44"/>
        <v>-5.5233200037037022E-3</v>
      </c>
      <c r="J501" s="27">
        <f>G501</f>
        <v>-5.5233200037037022E-3</v>
      </c>
      <c r="P501" s="31"/>
      <c r="R501" s="43">
        <f t="shared" si="43"/>
        <v>26071.877999999997</v>
      </c>
      <c r="AB501" s="26" t="s">
        <v>66</v>
      </c>
      <c r="AD501" s="27"/>
      <c r="AG501" s="26" t="s">
        <v>68</v>
      </c>
    </row>
    <row r="502" spans="1:33" s="26" customFormat="1" ht="12.95" customHeight="1" x14ac:dyDescent="0.2">
      <c r="A502" s="49" t="s">
        <v>372</v>
      </c>
      <c r="B502" s="51"/>
      <c r="C502" s="49">
        <v>41090.377999999997</v>
      </c>
      <c r="D502" s="49">
        <v>5.0000000000000001E-3</v>
      </c>
      <c r="E502" s="26">
        <f t="shared" si="42"/>
        <v>-2281.0067514137836</v>
      </c>
      <c r="F502" s="26">
        <f t="shared" si="46"/>
        <v>-2281</v>
      </c>
      <c r="G502" s="27">
        <f t="shared" si="44"/>
        <v>-5.5233200037037022E-3</v>
      </c>
      <c r="J502" s="27">
        <f>G502</f>
        <v>-5.5233200037037022E-3</v>
      </c>
      <c r="P502" s="31"/>
      <c r="R502" s="43">
        <f t="shared" si="43"/>
        <v>26071.877999999997</v>
      </c>
    </row>
    <row r="503" spans="1:33" s="26" customFormat="1" ht="12.95" customHeight="1" x14ac:dyDescent="0.2">
      <c r="A503" s="47" t="s">
        <v>104</v>
      </c>
      <c r="B503" s="54"/>
      <c r="C503" s="38">
        <v>41107.563000000002</v>
      </c>
      <c r="D503" s="50"/>
      <c r="E503" s="26">
        <f t="shared" si="42"/>
        <v>-2260.0007177621724</v>
      </c>
      <c r="F503" s="26">
        <f t="shared" si="46"/>
        <v>-2260</v>
      </c>
      <c r="G503" s="27">
        <f t="shared" si="44"/>
        <v>-5.8719999651657417E-4</v>
      </c>
      <c r="N503" s="27">
        <f>G503</f>
        <v>-5.8719999651657417E-4</v>
      </c>
      <c r="P503" s="31"/>
      <c r="R503" s="43">
        <f t="shared" si="43"/>
        <v>26089.063000000002</v>
      </c>
      <c r="AC503" s="26">
        <v>11</v>
      </c>
      <c r="AD503" s="27"/>
      <c r="AE503" s="26" t="s">
        <v>86</v>
      </c>
      <c r="AG503" s="26" t="s">
        <v>65</v>
      </c>
    </row>
    <row r="504" spans="1:33" s="26" customFormat="1" ht="12.95" customHeight="1" x14ac:dyDescent="0.2">
      <c r="A504" s="47" t="s">
        <v>103</v>
      </c>
      <c r="B504" s="54"/>
      <c r="C504" s="38">
        <v>41129.65</v>
      </c>
      <c r="D504" s="50"/>
      <c r="E504" s="26">
        <f t="shared" si="42"/>
        <v>-2233.0027389863226</v>
      </c>
      <c r="F504" s="26">
        <f t="shared" si="46"/>
        <v>-2233</v>
      </c>
      <c r="G504" s="27">
        <f t="shared" si="44"/>
        <v>-2.2407599972211756E-3</v>
      </c>
      <c r="O504" s="27">
        <f>G504</f>
        <v>-2.2407599972211756E-3</v>
      </c>
      <c r="P504" s="31"/>
      <c r="R504" s="43">
        <f t="shared" si="43"/>
        <v>26111.15</v>
      </c>
      <c r="AB504" s="26" t="s">
        <v>66</v>
      </c>
      <c r="AD504" s="27"/>
      <c r="AG504" s="26" t="s">
        <v>68</v>
      </c>
    </row>
    <row r="505" spans="1:33" s="26" customFormat="1" ht="12.95" customHeight="1" x14ac:dyDescent="0.2">
      <c r="A505" s="47" t="s">
        <v>268</v>
      </c>
      <c r="B505" s="53"/>
      <c r="C505" s="38">
        <v>41133.741699999999</v>
      </c>
      <c r="D505" s="38"/>
      <c r="E505" s="26">
        <f t="shared" si="42"/>
        <v>-2228.0012616577096</v>
      </c>
      <c r="F505" s="26">
        <v>-2228</v>
      </c>
      <c r="G505" s="27">
        <f t="shared" si="44"/>
        <v>-1.0321599984308705E-3</v>
      </c>
      <c r="I505" s="26">
        <f>G505</f>
        <v>-1.0321599984308705E-3</v>
      </c>
      <c r="P505" s="31"/>
      <c r="R505" s="43">
        <f t="shared" si="43"/>
        <v>26115.241699999999</v>
      </c>
    </row>
    <row r="506" spans="1:33" s="26" customFormat="1" ht="12.95" customHeight="1" x14ac:dyDescent="0.2">
      <c r="A506" s="47" t="s">
        <v>107</v>
      </c>
      <c r="B506" s="54"/>
      <c r="C506" s="38">
        <v>41139.47</v>
      </c>
      <c r="D506" s="50"/>
      <c r="E506" s="26">
        <f t="shared" si="42"/>
        <v>-2220.9992911854056</v>
      </c>
      <c r="F506" s="26">
        <f t="shared" ref="F506:F545" si="47">ROUND(2*E506,0)/2</f>
        <v>-2221</v>
      </c>
      <c r="G506" s="27">
        <f t="shared" si="44"/>
        <v>5.798799975309521E-4</v>
      </c>
      <c r="N506" s="27">
        <f>G506</f>
        <v>5.798799975309521E-4</v>
      </c>
      <c r="P506" s="31"/>
      <c r="R506" s="43">
        <f t="shared" si="43"/>
        <v>26120.97</v>
      </c>
      <c r="AC506" s="26">
        <v>12</v>
      </c>
      <c r="AD506" s="27"/>
      <c r="AE506" s="26" t="s">
        <v>71</v>
      </c>
      <c r="AG506" s="26" t="s">
        <v>65</v>
      </c>
    </row>
    <row r="507" spans="1:33" s="26" customFormat="1" ht="12.95" customHeight="1" x14ac:dyDescent="0.2">
      <c r="A507" s="47" t="s">
        <v>106</v>
      </c>
      <c r="B507" s="54"/>
      <c r="C507" s="38">
        <v>41139.47</v>
      </c>
      <c r="D507" s="50"/>
      <c r="E507" s="26">
        <f t="shared" si="42"/>
        <v>-2220.9992911854056</v>
      </c>
      <c r="F507" s="26">
        <f t="shared" si="47"/>
        <v>-2221</v>
      </c>
      <c r="G507" s="27">
        <f t="shared" si="44"/>
        <v>5.798799975309521E-4</v>
      </c>
      <c r="O507" s="27">
        <f>G507</f>
        <v>5.798799975309521E-4</v>
      </c>
      <c r="P507" s="31"/>
      <c r="R507" s="43">
        <f t="shared" si="43"/>
        <v>26120.97</v>
      </c>
      <c r="AB507" s="26" t="s">
        <v>66</v>
      </c>
      <c r="AD507" s="27"/>
      <c r="AG507" s="26" t="s">
        <v>68</v>
      </c>
    </row>
    <row r="508" spans="1:33" s="26" customFormat="1" ht="12.95" customHeight="1" x14ac:dyDescent="0.2">
      <c r="A508" s="47" t="s">
        <v>106</v>
      </c>
      <c r="B508" s="54"/>
      <c r="C508" s="38">
        <v>41139.47</v>
      </c>
      <c r="D508" s="50"/>
      <c r="E508" s="26">
        <f t="shared" si="42"/>
        <v>-2220.9992911854056</v>
      </c>
      <c r="F508" s="26">
        <f t="shared" si="47"/>
        <v>-2221</v>
      </c>
      <c r="G508" s="27">
        <f t="shared" si="44"/>
        <v>5.798799975309521E-4</v>
      </c>
      <c r="O508" s="27">
        <f>G508</f>
        <v>5.798799975309521E-4</v>
      </c>
      <c r="P508" s="31"/>
      <c r="R508" s="43">
        <f t="shared" si="43"/>
        <v>26120.97</v>
      </c>
      <c r="AB508" s="26" t="s">
        <v>66</v>
      </c>
      <c r="AD508" s="27"/>
      <c r="AG508" s="26" t="s">
        <v>68</v>
      </c>
    </row>
    <row r="509" spans="1:33" s="26" customFormat="1" ht="12.95" customHeight="1" x14ac:dyDescent="0.2">
      <c r="A509" s="47" t="s">
        <v>103</v>
      </c>
      <c r="B509" s="54"/>
      <c r="C509" s="38">
        <v>41147.648000000001</v>
      </c>
      <c r="D509" s="50"/>
      <c r="E509" s="26">
        <f t="shared" si="42"/>
        <v>-2211.0029372021168</v>
      </c>
      <c r="F509" s="26">
        <f t="shared" si="47"/>
        <v>-2211</v>
      </c>
      <c r="G509" s="27">
        <f t="shared" si="44"/>
        <v>-2.4029199994402006E-3</v>
      </c>
      <c r="O509" s="27">
        <f>G509</f>
        <v>-2.4029199994402006E-3</v>
      </c>
      <c r="P509" s="31"/>
      <c r="R509" s="43">
        <f t="shared" si="43"/>
        <v>26129.148000000001</v>
      </c>
      <c r="AB509" s="26" t="s">
        <v>66</v>
      </c>
      <c r="AD509" s="27"/>
      <c r="AG509" s="26" t="s">
        <v>68</v>
      </c>
    </row>
    <row r="510" spans="1:33" s="26" customFormat="1" ht="12.95" customHeight="1" x14ac:dyDescent="0.2">
      <c r="A510" s="47" t="s">
        <v>103</v>
      </c>
      <c r="B510" s="54"/>
      <c r="C510" s="38">
        <v>41147.652000000002</v>
      </c>
      <c r="D510" s="50"/>
      <c r="E510" s="26">
        <f t="shared" si="42"/>
        <v>-2210.9980478140096</v>
      </c>
      <c r="F510" s="26">
        <f t="shared" si="47"/>
        <v>-2211</v>
      </c>
      <c r="G510" s="27">
        <f t="shared" si="44"/>
        <v>1.5970800013747066E-3</v>
      </c>
      <c r="O510" s="27">
        <f>G510</f>
        <v>1.5970800013747066E-3</v>
      </c>
      <c r="P510" s="31"/>
      <c r="R510" s="43">
        <f t="shared" si="43"/>
        <v>26129.152000000002</v>
      </c>
      <c r="AB510" s="26" t="s">
        <v>66</v>
      </c>
      <c r="AD510" s="27"/>
      <c r="AG510" s="26" t="s">
        <v>68</v>
      </c>
    </row>
    <row r="511" spans="1:33" s="26" customFormat="1" ht="12.95" customHeight="1" x14ac:dyDescent="0.2">
      <c r="A511" s="47" t="s">
        <v>107</v>
      </c>
      <c r="B511" s="54"/>
      <c r="C511" s="38">
        <v>41148.474000000002</v>
      </c>
      <c r="D511" s="50"/>
      <c r="E511" s="26">
        <f t="shared" si="42"/>
        <v>-2209.9932785581686</v>
      </c>
      <c r="F511" s="26">
        <f t="shared" si="47"/>
        <v>-2210</v>
      </c>
      <c r="G511" s="27">
        <f t="shared" si="44"/>
        <v>5.4988000047160313E-3</v>
      </c>
      <c r="N511" s="27">
        <f>G511</f>
        <v>5.4988000047160313E-3</v>
      </c>
      <c r="P511" s="31"/>
      <c r="R511" s="43">
        <f t="shared" si="43"/>
        <v>26129.974000000002</v>
      </c>
      <c r="AC511" s="26">
        <v>10</v>
      </c>
      <c r="AD511" s="27"/>
      <c r="AE511" s="26" t="s">
        <v>71</v>
      </c>
      <c r="AG511" s="26" t="s">
        <v>65</v>
      </c>
    </row>
    <row r="512" spans="1:33" s="26" customFormat="1" ht="12.95" customHeight="1" x14ac:dyDescent="0.2">
      <c r="A512" s="47" t="s">
        <v>106</v>
      </c>
      <c r="B512" s="54"/>
      <c r="C512" s="38">
        <v>41148.474000000002</v>
      </c>
      <c r="D512" s="50"/>
      <c r="E512" s="26">
        <f t="shared" si="42"/>
        <v>-2209.9932785581686</v>
      </c>
      <c r="F512" s="26">
        <f t="shared" si="47"/>
        <v>-2210</v>
      </c>
      <c r="G512" s="27">
        <f t="shared" si="44"/>
        <v>5.4988000047160313E-3</v>
      </c>
      <c r="O512" s="27">
        <f>G512</f>
        <v>5.4988000047160313E-3</v>
      </c>
      <c r="P512" s="31"/>
      <c r="R512" s="43">
        <f t="shared" si="43"/>
        <v>26129.974000000002</v>
      </c>
      <c r="AB512" s="26" t="s">
        <v>66</v>
      </c>
      <c r="AD512" s="27"/>
      <c r="AG512" s="26" t="s">
        <v>68</v>
      </c>
    </row>
    <row r="513" spans="1:33" s="26" customFormat="1" ht="12.95" customHeight="1" x14ac:dyDescent="0.2">
      <c r="A513" s="49" t="s">
        <v>373</v>
      </c>
      <c r="B513" s="51" t="s">
        <v>382</v>
      </c>
      <c r="C513" s="49">
        <v>41157.464999999851</v>
      </c>
      <c r="D513" s="49">
        <v>2E-3</v>
      </c>
      <c r="E513" s="26">
        <f t="shared" si="42"/>
        <v>-2199.003156442463</v>
      </c>
      <c r="F513" s="26">
        <f t="shared" si="47"/>
        <v>-2199</v>
      </c>
      <c r="G513" s="27">
        <f t="shared" si="44"/>
        <v>-2.5822801471804269E-3</v>
      </c>
      <c r="J513" s="27">
        <f>G513</f>
        <v>-2.5822801471804269E-3</v>
      </c>
      <c r="P513" s="31"/>
      <c r="R513" s="43">
        <f t="shared" si="43"/>
        <v>26138.964999999851</v>
      </c>
    </row>
    <row r="514" spans="1:33" s="26" customFormat="1" ht="12.95" customHeight="1" x14ac:dyDescent="0.2">
      <c r="A514" s="49" t="s">
        <v>373</v>
      </c>
      <c r="B514" s="51"/>
      <c r="C514" s="49">
        <v>41157.464999999997</v>
      </c>
      <c r="D514" s="49">
        <v>2E-3</v>
      </c>
      <c r="E514" s="26">
        <f t="shared" si="42"/>
        <v>-2199.0031564422848</v>
      </c>
      <c r="F514" s="26">
        <f t="shared" si="47"/>
        <v>-2199</v>
      </c>
      <c r="G514" s="27">
        <f t="shared" si="44"/>
        <v>-2.5822800016612746E-3</v>
      </c>
      <c r="J514" s="27">
        <f>G514</f>
        <v>-2.5822800016612746E-3</v>
      </c>
      <c r="P514" s="31"/>
      <c r="R514" s="43">
        <f t="shared" si="43"/>
        <v>26138.964999999997</v>
      </c>
    </row>
    <row r="515" spans="1:33" s="26" customFormat="1" ht="12.95" customHeight="1" x14ac:dyDescent="0.2">
      <c r="A515" s="47" t="s">
        <v>107</v>
      </c>
      <c r="B515" s="54"/>
      <c r="C515" s="38">
        <v>41157.468000000001</v>
      </c>
      <c r="D515" s="50"/>
      <c r="E515" s="26">
        <f t="shared" si="42"/>
        <v>-2198.9994894012002</v>
      </c>
      <c r="F515" s="26">
        <f t="shared" si="47"/>
        <v>-2199</v>
      </c>
      <c r="G515" s="27">
        <f t="shared" si="44"/>
        <v>4.1772000258788466E-4</v>
      </c>
      <c r="N515" s="27">
        <f>G515</f>
        <v>4.1772000258788466E-4</v>
      </c>
      <c r="P515" s="31"/>
      <c r="R515" s="43">
        <f t="shared" si="43"/>
        <v>26138.968000000001</v>
      </c>
      <c r="AC515" s="26">
        <v>11</v>
      </c>
      <c r="AD515" s="27"/>
      <c r="AE515" s="26" t="s">
        <v>71</v>
      </c>
      <c r="AG515" s="26" t="s">
        <v>65</v>
      </c>
    </row>
    <row r="516" spans="1:33" s="26" customFormat="1" ht="12.95" customHeight="1" x14ac:dyDescent="0.2">
      <c r="A516" s="47" t="s">
        <v>106</v>
      </c>
      <c r="B516" s="54"/>
      <c r="C516" s="38">
        <v>41157.468000000001</v>
      </c>
      <c r="D516" s="50"/>
      <c r="E516" s="26">
        <f t="shared" si="42"/>
        <v>-2198.9994894012002</v>
      </c>
      <c r="F516" s="26">
        <f t="shared" si="47"/>
        <v>-2199</v>
      </c>
      <c r="G516" s="27">
        <f t="shared" si="44"/>
        <v>4.1772000258788466E-4</v>
      </c>
      <c r="O516" s="27">
        <f>G516</f>
        <v>4.1772000258788466E-4</v>
      </c>
      <c r="P516" s="31"/>
      <c r="R516" s="43">
        <f t="shared" si="43"/>
        <v>26138.968000000001</v>
      </c>
      <c r="AB516" s="26" t="s">
        <v>66</v>
      </c>
      <c r="AD516" s="27"/>
      <c r="AG516" s="26" t="s">
        <v>68</v>
      </c>
    </row>
    <row r="517" spans="1:33" s="26" customFormat="1" ht="12.95" customHeight="1" x14ac:dyDescent="0.2">
      <c r="A517" s="47" t="s">
        <v>108</v>
      </c>
      <c r="B517" s="54"/>
      <c r="C517" s="38">
        <v>41157.468999999997</v>
      </c>
      <c r="D517" s="50"/>
      <c r="E517" s="26">
        <f t="shared" si="42"/>
        <v>-2198.9982670541776</v>
      </c>
      <c r="F517" s="26">
        <f t="shared" si="47"/>
        <v>-2199</v>
      </c>
      <c r="G517" s="27">
        <f t="shared" si="44"/>
        <v>1.4177199991536327E-3</v>
      </c>
      <c r="J517" s="27">
        <f>G517</f>
        <v>1.4177199991536327E-3</v>
      </c>
      <c r="P517" s="31"/>
      <c r="R517" s="43">
        <f t="shared" si="43"/>
        <v>26138.968999999997</v>
      </c>
      <c r="AB517" s="26" t="s">
        <v>66</v>
      </c>
      <c r="AD517" s="27"/>
      <c r="AG517" s="26" t="s">
        <v>68</v>
      </c>
    </row>
    <row r="518" spans="1:33" s="26" customFormat="1" ht="12.95" customHeight="1" x14ac:dyDescent="0.2">
      <c r="A518" s="49" t="s">
        <v>373</v>
      </c>
      <c r="B518" s="51"/>
      <c r="C518" s="49">
        <v>41157.468999999997</v>
      </c>
      <c r="D518" s="49">
        <v>4.0000000000000001E-3</v>
      </c>
      <c r="E518" s="26">
        <f t="shared" si="42"/>
        <v>-2198.9982670541776</v>
      </c>
      <c r="F518" s="26">
        <f t="shared" si="47"/>
        <v>-2199</v>
      </c>
      <c r="G518" s="27">
        <f t="shared" si="44"/>
        <v>1.4177199991536327E-3</v>
      </c>
      <c r="J518" s="27">
        <f>G518</f>
        <v>1.4177199991536327E-3</v>
      </c>
      <c r="P518" s="31"/>
      <c r="R518" s="43">
        <f t="shared" si="43"/>
        <v>26138.968999999997</v>
      </c>
    </row>
    <row r="519" spans="1:33" s="26" customFormat="1" ht="12.95" customHeight="1" x14ac:dyDescent="0.2">
      <c r="A519" s="47" t="s">
        <v>110</v>
      </c>
      <c r="B519" s="54"/>
      <c r="C519" s="38">
        <v>41180.375999999997</v>
      </c>
      <c r="D519" s="50"/>
      <c r="E519" s="26">
        <f t="shared" si="42"/>
        <v>-2170.9979637165407</v>
      </c>
      <c r="F519" s="26">
        <f t="shared" si="47"/>
        <v>-2171</v>
      </c>
      <c r="G519" s="27">
        <f t="shared" si="44"/>
        <v>1.6658799941069447E-3</v>
      </c>
      <c r="N519" s="27">
        <f>G519</f>
        <v>1.6658799941069447E-3</v>
      </c>
      <c r="P519" s="31"/>
      <c r="R519" s="43">
        <f t="shared" si="43"/>
        <v>26161.875999999997</v>
      </c>
      <c r="AC519" s="26">
        <v>11</v>
      </c>
      <c r="AD519" s="27"/>
      <c r="AE519" s="26" t="s">
        <v>71</v>
      </c>
      <c r="AG519" s="26" t="s">
        <v>65</v>
      </c>
    </row>
    <row r="520" spans="1:33" s="26" customFormat="1" ht="12.95" customHeight="1" x14ac:dyDescent="0.2">
      <c r="A520" s="47" t="s">
        <v>109</v>
      </c>
      <c r="B520" s="54"/>
      <c r="C520" s="38">
        <v>41180.375999999997</v>
      </c>
      <c r="D520" s="50"/>
      <c r="E520" s="26">
        <f t="shared" si="42"/>
        <v>-2170.9979637165407</v>
      </c>
      <c r="F520" s="26">
        <f t="shared" si="47"/>
        <v>-2171</v>
      </c>
      <c r="G520" s="27">
        <f t="shared" si="44"/>
        <v>1.6658799941069447E-3</v>
      </c>
      <c r="O520" s="27">
        <f>G520</f>
        <v>1.6658799941069447E-3</v>
      </c>
      <c r="P520" s="31"/>
      <c r="R520" s="43">
        <f t="shared" si="43"/>
        <v>26161.875999999997</v>
      </c>
      <c r="AB520" s="26" t="s">
        <v>66</v>
      </c>
      <c r="AD520" s="27"/>
      <c r="AG520" s="26" t="s">
        <v>68</v>
      </c>
    </row>
    <row r="521" spans="1:33" s="26" customFormat="1" ht="12.95" customHeight="1" x14ac:dyDescent="0.2">
      <c r="A521" s="47" t="s">
        <v>112</v>
      </c>
      <c r="B521" s="54"/>
      <c r="C521" s="38">
        <v>41198.374000000003</v>
      </c>
      <c r="D521" s="50"/>
      <c r="E521" s="26">
        <f t="shared" si="42"/>
        <v>-2148.9981619323257</v>
      </c>
      <c r="F521" s="26">
        <f t="shared" si="47"/>
        <v>-2149</v>
      </c>
      <c r="G521" s="27">
        <f t="shared" si="44"/>
        <v>1.5037199991638772E-3</v>
      </c>
      <c r="N521" s="27">
        <f>G521</f>
        <v>1.5037199991638772E-3</v>
      </c>
      <c r="P521" s="31"/>
      <c r="R521" s="43">
        <f t="shared" si="43"/>
        <v>26179.874000000003</v>
      </c>
      <c r="AC521" s="26">
        <v>12</v>
      </c>
      <c r="AD521" s="27"/>
      <c r="AE521" s="26" t="s">
        <v>71</v>
      </c>
      <c r="AG521" s="26" t="s">
        <v>65</v>
      </c>
    </row>
    <row r="522" spans="1:33" s="26" customFormat="1" ht="12.95" customHeight="1" x14ac:dyDescent="0.2">
      <c r="A522" s="47" t="s">
        <v>111</v>
      </c>
      <c r="B522" s="54"/>
      <c r="C522" s="38">
        <v>41198.374000000003</v>
      </c>
      <c r="D522" s="50"/>
      <c r="E522" s="26">
        <f t="shared" si="42"/>
        <v>-2148.9981619323257</v>
      </c>
      <c r="F522" s="26">
        <f t="shared" si="47"/>
        <v>-2149</v>
      </c>
      <c r="G522" s="27">
        <f t="shared" si="44"/>
        <v>1.5037199991638772E-3</v>
      </c>
      <c r="O522" s="27">
        <f>G522</f>
        <v>1.5037199991638772E-3</v>
      </c>
      <c r="P522" s="31"/>
      <c r="R522" s="43">
        <f t="shared" si="43"/>
        <v>26179.874000000003</v>
      </c>
      <c r="AB522" s="26" t="s">
        <v>66</v>
      </c>
      <c r="AD522" s="27"/>
      <c r="AG522" s="26" t="s">
        <v>68</v>
      </c>
    </row>
    <row r="523" spans="1:33" s="26" customFormat="1" ht="12.95" customHeight="1" x14ac:dyDescent="0.2">
      <c r="A523" s="47" t="s">
        <v>112</v>
      </c>
      <c r="B523" s="54"/>
      <c r="C523" s="38">
        <v>41202.462</v>
      </c>
      <c r="D523" s="50"/>
      <c r="E523" s="26">
        <f t="shared" si="42"/>
        <v>-2144.0012072877125</v>
      </c>
      <c r="F523" s="26">
        <f t="shared" si="47"/>
        <v>-2144</v>
      </c>
      <c r="G523" s="27">
        <f t="shared" si="44"/>
        <v>-9.8768000316340476E-4</v>
      </c>
      <c r="N523" s="27">
        <f>G523</f>
        <v>-9.8768000316340476E-4</v>
      </c>
      <c r="P523" s="31"/>
      <c r="R523" s="43">
        <f t="shared" si="43"/>
        <v>26183.962</v>
      </c>
      <c r="AC523" s="26">
        <v>9</v>
      </c>
      <c r="AD523" s="27"/>
      <c r="AE523" s="26" t="s">
        <v>71</v>
      </c>
      <c r="AG523" s="26" t="s">
        <v>65</v>
      </c>
    </row>
    <row r="524" spans="1:33" s="26" customFormat="1" ht="12.95" customHeight="1" x14ac:dyDescent="0.2">
      <c r="A524" s="47" t="s">
        <v>111</v>
      </c>
      <c r="B524" s="54"/>
      <c r="C524" s="38">
        <v>41202.462</v>
      </c>
      <c r="D524" s="50"/>
      <c r="E524" s="26">
        <f t="shared" si="42"/>
        <v>-2144.0012072877125</v>
      </c>
      <c r="F524" s="26">
        <f t="shared" si="47"/>
        <v>-2144</v>
      </c>
      <c r="G524" s="27">
        <f t="shared" si="44"/>
        <v>-9.8768000316340476E-4</v>
      </c>
      <c r="O524" s="27">
        <f>G524</f>
        <v>-9.8768000316340476E-4</v>
      </c>
      <c r="P524" s="31"/>
      <c r="R524" s="43">
        <f t="shared" si="43"/>
        <v>26183.962</v>
      </c>
      <c r="AB524" s="26" t="s">
        <v>66</v>
      </c>
      <c r="AD524" s="27"/>
      <c r="AG524" s="26" t="s">
        <v>68</v>
      </c>
    </row>
    <row r="525" spans="1:33" s="26" customFormat="1" ht="12.95" customHeight="1" x14ac:dyDescent="0.2">
      <c r="A525" s="47" t="s">
        <v>110</v>
      </c>
      <c r="B525" s="54"/>
      <c r="C525" s="38">
        <v>41207.370000000003</v>
      </c>
      <c r="D525" s="50"/>
      <c r="E525" s="26">
        <f t="shared" si="42"/>
        <v>-2138.0019280813035</v>
      </c>
      <c r="F525" s="26">
        <f t="shared" si="47"/>
        <v>-2138</v>
      </c>
      <c r="G525" s="27">
        <f t="shared" si="44"/>
        <v>-1.5773599952808581E-3</v>
      </c>
      <c r="N525" s="27">
        <f>G525</f>
        <v>-1.5773599952808581E-3</v>
      </c>
      <c r="P525" s="31"/>
      <c r="R525" s="43">
        <f t="shared" si="43"/>
        <v>26188.870000000003</v>
      </c>
      <c r="AC525" s="26">
        <v>10</v>
      </c>
      <c r="AD525" s="27"/>
      <c r="AE525" s="26" t="s">
        <v>86</v>
      </c>
      <c r="AG525" s="26" t="s">
        <v>65</v>
      </c>
    </row>
    <row r="526" spans="1:33" s="26" customFormat="1" ht="12.95" customHeight="1" x14ac:dyDescent="0.2">
      <c r="A526" s="47" t="s">
        <v>109</v>
      </c>
      <c r="B526" s="54"/>
      <c r="C526" s="38">
        <v>41207.370000000003</v>
      </c>
      <c r="D526" s="50"/>
      <c r="E526" s="26">
        <f t="shared" si="42"/>
        <v>-2138.0019280813035</v>
      </c>
      <c r="F526" s="26">
        <f t="shared" si="47"/>
        <v>-2138</v>
      </c>
      <c r="G526" s="27">
        <f t="shared" si="44"/>
        <v>-1.5773599952808581E-3</v>
      </c>
      <c r="O526" s="27">
        <f>G526</f>
        <v>-1.5773599952808581E-3</v>
      </c>
      <c r="P526" s="31"/>
      <c r="R526" s="43">
        <f t="shared" si="43"/>
        <v>26188.870000000003</v>
      </c>
      <c r="AB526" s="26" t="s">
        <v>66</v>
      </c>
      <c r="AD526" s="27"/>
      <c r="AG526" s="26" t="s">
        <v>68</v>
      </c>
    </row>
    <row r="527" spans="1:33" s="26" customFormat="1" ht="12.95" customHeight="1" x14ac:dyDescent="0.2">
      <c r="A527" s="47" t="s">
        <v>112</v>
      </c>
      <c r="B527" s="54"/>
      <c r="C527" s="38">
        <v>41207.375999999997</v>
      </c>
      <c r="D527" s="50"/>
      <c r="E527" s="26">
        <f t="shared" si="42"/>
        <v>-2137.9945939991517</v>
      </c>
      <c r="F527" s="26">
        <f t="shared" si="47"/>
        <v>-2138</v>
      </c>
      <c r="G527" s="27">
        <f t="shared" si="44"/>
        <v>4.4226399986655451E-3</v>
      </c>
      <c r="N527" s="27">
        <f>G527</f>
        <v>4.4226399986655451E-3</v>
      </c>
      <c r="P527" s="31"/>
      <c r="R527" s="43">
        <f t="shared" si="43"/>
        <v>26188.875999999997</v>
      </c>
      <c r="AC527" s="26">
        <v>10</v>
      </c>
      <c r="AD527" s="27"/>
      <c r="AE527" s="26" t="s">
        <v>71</v>
      </c>
      <c r="AG527" s="26" t="s">
        <v>65</v>
      </c>
    </row>
    <row r="528" spans="1:33" s="26" customFormat="1" ht="12.95" customHeight="1" x14ac:dyDescent="0.2">
      <c r="A528" s="47" t="s">
        <v>111</v>
      </c>
      <c r="B528" s="54"/>
      <c r="C528" s="38">
        <v>41207.375999999997</v>
      </c>
      <c r="D528" s="50"/>
      <c r="E528" s="26">
        <f t="shared" si="42"/>
        <v>-2137.9945939991517</v>
      </c>
      <c r="F528" s="26">
        <f t="shared" si="47"/>
        <v>-2138</v>
      </c>
      <c r="G528" s="27">
        <f t="shared" si="44"/>
        <v>4.4226399986655451E-3</v>
      </c>
      <c r="O528" s="27">
        <f>G528</f>
        <v>4.4226399986655451E-3</v>
      </c>
      <c r="P528" s="31"/>
      <c r="R528" s="43">
        <f t="shared" si="43"/>
        <v>26188.875999999997</v>
      </c>
      <c r="AB528" s="26" t="s">
        <v>66</v>
      </c>
      <c r="AD528" s="27"/>
      <c r="AG528" s="26" t="s">
        <v>68</v>
      </c>
    </row>
    <row r="529" spans="1:33" s="26" customFormat="1" ht="12.95" customHeight="1" x14ac:dyDescent="0.2">
      <c r="A529" s="47" t="s">
        <v>112</v>
      </c>
      <c r="B529" s="54"/>
      <c r="C529" s="38">
        <v>41216.372000000003</v>
      </c>
      <c r="D529" s="50"/>
      <c r="E529" s="26">
        <f t="shared" si="42"/>
        <v>-2126.9983601481204</v>
      </c>
      <c r="F529" s="26">
        <f t="shared" si="47"/>
        <v>-2127</v>
      </c>
      <c r="G529" s="27">
        <f t="shared" si="44"/>
        <v>1.3415600042208098E-3</v>
      </c>
      <c r="N529" s="27">
        <f>G529</f>
        <v>1.3415600042208098E-3</v>
      </c>
      <c r="P529" s="31"/>
      <c r="R529" s="43">
        <f t="shared" si="43"/>
        <v>26197.872000000003</v>
      </c>
      <c r="AC529" s="26">
        <v>13</v>
      </c>
      <c r="AD529" s="27"/>
      <c r="AE529" s="26" t="s">
        <v>71</v>
      </c>
      <c r="AG529" s="26" t="s">
        <v>65</v>
      </c>
    </row>
    <row r="530" spans="1:33" s="26" customFormat="1" ht="12.95" customHeight="1" x14ac:dyDescent="0.2">
      <c r="A530" s="47" t="s">
        <v>111</v>
      </c>
      <c r="B530" s="54"/>
      <c r="C530" s="38">
        <v>41216.372000000003</v>
      </c>
      <c r="D530" s="50"/>
      <c r="E530" s="26">
        <f t="shared" si="42"/>
        <v>-2126.9983601481204</v>
      </c>
      <c r="F530" s="26">
        <f t="shared" si="47"/>
        <v>-2127</v>
      </c>
      <c r="G530" s="27">
        <f t="shared" si="44"/>
        <v>1.3415600042208098E-3</v>
      </c>
      <c r="O530" s="27">
        <f>G530</f>
        <v>1.3415600042208098E-3</v>
      </c>
      <c r="P530" s="31"/>
      <c r="R530" s="43">
        <f t="shared" si="43"/>
        <v>26197.872000000003</v>
      </c>
      <c r="AB530" s="26" t="s">
        <v>66</v>
      </c>
      <c r="AD530" s="27"/>
      <c r="AG530" s="26" t="s">
        <v>68</v>
      </c>
    </row>
    <row r="531" spans="1:33" s="26" customFormat="1" ht="12.95" customHeight="1" x14ac:dyDescent="0.2">
      <c r="A531" s="47" t="s">
        <v>112</v>
      </c>
      <c r="B531" s="54"/>
      <c r="C531" s="38">
        <v>41225.373</v>
      </c>
      <c r="D531" s="50"/>
      <c r="E531" s="26">
        <f t="shared" si="42"/>
        <v>-2115.9960145619684</v>
      </c>
      <c r="F531" s="26">
        <f t="shared" si="47"/>
        <v>-2116</v>
      </c>
      <c r="G531" s="27">
        <f t="shared" si="44"/>
        <v>3.2604799998807721E-3</v>
      </c>
      <c r="N531" s="27">
        <f>G531</f>
        <v>3.2604799998807721E-3</v>
      </c>
      <c r="P531" s="31"/>
      <c r="R531" s="43">
        <f t="shared" si="43"/>
        <v>26206.873</v>
      </c>
      <c r="AC531" s="26">
        <v>10</v>
      </c>
      <c r="AD531" s="27"/>
      <c r="AE531" s="26" t="s">
        <v>71</v>
      </c>
      <c r="AG531" s="26" t="s">
        <v>65</v>
      </c>
    </row>
    <row r="532" spans="1:33" s="26" customFormat="1" ht="12.95" customHeight="1" x14ac:dyDescent="0.2">
      <c r="A532" s="47" t="s">
        <v>111</v>
      </c>
      <c r="B532" s="54"/>
      <c r="C532" s="38">
        <v>41225.373</v>
      </c>
      <c r="D532" s="50"/>
      <c r="E532" s="26">
        <f t="shared" si="42"/>
        <v>-2115.9960145619684</v>
      </c>
      <c r="F532" s="26">
        <f t="shared" si="47"/>
        <v>-2116</v>
      </c>
      <c r="G532" s="27">
        <f t="shared" si="44"/>
        <v>3.2604799998807721E-3</v>
      </c>
      <c r="O532" s="27">
        <f>G532</f>
        <v>3.2604799998807721E-3</v>
      </c>
      <c r="P532" s="31"/>
      <c r="R532" s="43">
        <f t="shared" si="43"/>
        <v>26206.873</v>
      </c>
      <c r="AB532" s="26" t="s">
        <v>66</v>
      </c>
      <c r="AD532" s="27"/>
      <c r="AG532" s="26" t="s">
        <v>68</v>
      </c>
    </row>
    <row r="533" spans="1:33" s="26" customFormat="1" ht="12.95" customHeight="1" x14ac:dyDescent="0.2">
      <c r="A533" s="47" t="s">
        <v>110</v>
      </c>
      <c r="B533" s="54"/>
      <c r="C533" s="38">
        <v>41234.364999999998</v>
      </c>
      <c r="D533" s="50"/>
      <c r="E533" s="26">
        <f t="shared" ref="E533:E596" si="48">(C533-C$7)/C$8</f>
        <v>-2105.0046700990533</v>
      </c>
      <c r="F533" s="26">
        <f t="shared" si="47"/>
        <v>-2105</v>
      </c>
      <c r="G533" s="27">
        <f t="shared" si="44"/>
        <v>-3.8206000026548281E-3</v>
      </c>
      <c r="N533" s="27">
        <f>G533</f>
        <v>-3.8206000026548281E-3</v>
      </c>
      <c r="P533" s="31"/>
      <c r="R533" s="43">
        <f t="shared" ref="R533:R596" si="49">+C533-15018.5</f>
        <v>26215.864999999998</v>
      </c>
      <c r="AC533" s="26">
        <v>5</v>
      </c>
      <c r="AD533" s="27"/>
      <c r="AE533" s="26" t="s">
        <v>69</v>
      </c>
      <c r="AG533" s="26" t="s">
        <v>65</v>
      </c>
    </row>
    <row r="534" spans="1:33" s="26" customFormat="1" ht="12.95" customHeight="1" x14ac:dyDescent="0.2">
      <c r="A534" s="47" t="s">
        <v>109</v>
      </c>
      <c r="B534" s="54"/>
      <c r="C534" s="38">
        <v>41234.364999999998</v>
      </c>
      <c r="D534" s="50"/>
      <c r="E534" s="26">
        <f t="shared" si="48"/>
        <v>-2105.0046700990533</v>
      </c>
      <c r="F534" s="26">
        <f t="shared" si="47"/>
        <v>-2105</v>
      </c>
      <c r="G534" s="27">
        <f t="shared" si="44"/>
        <v>-3.8206000026548281E-3</v>
      </c>
      <c r="O534" s="27">
        <f>G534</f>
        <v>-3.8206000026548281E-3</v>
      </c>
      <c r="P534" s="31"/>
      <c r="R534" s="43">
        <f t="shared" si="49"/>
        <v>26215.864999999998</v>
      </c>
      <c r="AB534" s="26" t="s">
        <v>66</v>
      </c>
      <c r="AD534" s="27"/>
      <c r="AG534" s="26" t="s">
        <v>68</v>
      </c>
    </row>
    <row r="535" spans="1:33" s="26" customFormat="1" ht="12.95" customHeight="1" x14ac:dyDescent="0.2">
      <c r="A535" s="47" t="s">
        <v>113</v>
      </c>
      <c r="B535" s="54"/>
      <c r="C535" s="38">
        <v>41257.279000000002</v>
      </c>
      <c r="D535" s="50"/>
      <c r="E535" s="26">
        <f t="shared" si="48"/>
        <v>-2076.9958103322238</v>
      </c>
      <c r="F535" s="26">
        <f t="shared" si="47"/>
        <v>-2077</v>
      </c>
      <c r="G535" s="27">
        <f t="shared" si="44"/>
        <v>3.427560004638508E-3</v>
      </c>
      <c r="N535" s="27">
        <f>G535</f>
        <v>3.427560004638508E-3</v>
      </c>
      <c r="P535" s="31"/>
      <c r="R535" s="43">
        <f t="shared" si="49"/>
        <v>26238.779000000002</v>
      </c>
      <c r="AB535" s="26" t="s">
        <v>66</v>
      </c>
      <c r="AC535" s="26">
        <v>10</v>
      </c>
      <c r="AD535" s="27"/>
      <c r="AE535" s="26" t="s">
        <v>71</v>
      </c>
      <c r="AG535" s="26" t="s">
        <v>65</v>
      </c>
    </row>
    <row r="536" spans="1:33" s="26" customFormat="1" ht="12.95" customHeight="1" x14ac:dyDescent="0.2">
      <c r="A536" s="47" t="s">
        <v>114</v>
      </c>
      <c r="B536" s="54"/>
      <c r="C536" s="38">
        <v>41354.629000000001</v>
      </c>
      <c r="D536" s="50"/>
      <c r="E536" s="26">
        <f t="shared" si="48"/>
        <v>-1958.0003272956396</v>
      </c>
      <c r="F536" s="26">
        <f t="shared" si="47"/>
        <v>-1958</v>
      </c>
      <c r="G536" s="27">
        <f t="shared" si="44"/>
        <v>-2.6775999867822975E-4</v>
      </c>
      <c r="N536" s="27">
        <f>G536</f>
        <v>-2.6775999867822975E-4</v>
      </c>
      <c r="P536" s="31"/>
      <c r="R536" s="43">
        <f t="shared" si="49"/>
        <v>26336.129000000001</v>
      </c>
      <c r="AB536" s="26" t="s">
        <v>66</v>
      </c>
      <c r="AC536" s="26">
        <v>13</v>
      </c>
      <c r="AD536" s="27"/>
      <c r="AE536" s="26" t="s">
        <v>69</v>
      </c>
      <c r="AG536" s="26" t="s">
        <v>65</v>
      </c>
    </row>
    <row r="537" spans="1:33" s="26" customFormat="1" ht="12.95" customHeight="1" x14ac:dyDescent="0.2">
      <c r="A537" s="47" t="s">
        <v>114</v>
      </c>
      <c r="B537" s="54"/>
      <c r="C537" s="38">
        <v>41395.535000000003</v>
      </c>
      <c r="D537" s="50"/>
      <c r="E537" s="26">
        <f t="shared" si="48"/>
        <v>-1907.9989998267656</v>
      </c>
      <c r="F537" s="26">
        <f t="shared" si="47"/>
        <v>-1908</v>
      </c>
      <c r="G537" s="27">
        <f t="shared" si="44"/>
        <v>8.1824000517372042E-4</v>
      </c>
      <c r="N537" s="27">
        <f>G537</f>
        <v>8.1824000517372042E-4</v>
      </c>
      <c r="P537" s="31"/>
      <c r="R537" s="43">
        <f t="shared" si="49"/>
        <v>26377.035000000003</v>
      </c>
      <c r="AC537" s="26">
        <v>10</v>
      </c>
      <c r="AD537" s="27"/>
      <c r="AE537" s="26" t="s">
        <v>71</v>
      </c>
      <c r="AG537" s="26" t="s">
        <v>65</v>
      </c>
    </row>
    <row r="538" spans="1:33" s="26" customFormat="1" ht="12.95" customHeight="1" x14ac:dyDescent="0.2">
      <c r="A538" s="47" t="s">
        <v>105</v>
      </c>
      <c r="B538" s="54"/>
      <c r="C538" s="38">
        <v>41395.535000000003</v>
      </c>
      <c r="D538" s="50"/>
      <c r="E538" s="26">
        <f t="shared" si="48"/>
        <v>-1907.9989998267656</v>
      </c>
      <c r="F538" s="26">
        <f t="shared" si="47"/>
        <v>-1908</v>
      </c>
      <c r="G538" s="27">
        <f t="shared" si="44"/>
        <v>8.1824000517372042E-4</v>
      </c>
      <c r="J538" s="27">
        <f>G538</f>
        <v>8.1824000517372042E-4</v>
      </c>
      <c r="P538" s="31"/>
      <c r="R538" s="43">
        <f t="shared" si="49"/>
        <v>26377.035000000003</v>
      </c>
      <c r="AB538" s="26" t="s">
        <v>66</v>
      </c>
      <c r="AD538" s="27"/>
      <c r="AG538" s="26" t="s">
        <v>68</v>
      </c>
    </row>
    <row r="539" spans="1:33" s="26" customFormat="1" ht="12.95" customHeight="1" x14ac:dyDescent="0.2">
      <c r="A539" s="49" t="s">
        <v>372</v>
      </c>
      <c r="B539" s="51"/>
      <c r="C539" s="49">
        <v>41395.535000000003</v>
      </c>
      <c r="D539" s="49">
        <v>2E-3</v>
      </c>
      <c r="E539" s="26">
        <f t="shared" si="48"/>
        <v>-1907.9989998267656</v>
      </c>
      <c r="F539" s="26">
        <f t="shared" si="47"/>
        <v>-1908</v>
      </c>
      <c r="G539" s="27">
        <f t="shared" si="44"/>
        <v>8.1824000517372042E-4</v>
      </c>
      <c r="J539" s="27">
        <f>G539</f>
        <v>8.1824000517372042E-4</v>
      </c>
      <c r="P539" s="31"/>
      <c r="R539" s="43">
        <f t="shared" si="49"/>
        <v>26377.035000000003</v>
      </c>
    </row>
    <row r="540" spans="1:33" s="26" customFormat="1" ht="12.95" customHeight="1" x14ac:dyDescent="0.2">
      <c r="A540" s="47" t="s">
        <v>115</v>
      </c>
      <c r="B540" s="54"/>
      <c r="C540" s="38">
        <v>41436.44</v>
      </c>
      <c r="D540" s="50"/>
      <c r="E540" s="26">
        <f t="shared" si="48"/>
        <v>-1857.9988947049228</v>
      </c>
      <c r="F540" s="26">
        <f t="shared" si="47"/>
        <v>-1858</v>
      </c>
      <c r="G540" s="27">
        <f t="shared" si="44"/>
        <v>9.0424000518396497E-4</v>
      </c>
      <c r="N540" s="27">
        <f t="shared" ref="N540:N545" si="50">G540</f>
        <v>9.0424000518396497E-4</v>
      </c>
      <c r="P540" s="31"/>
      <c r="R540" s="43">
        <f t="shared" si="49"/>
        <v>26417.940000000002</v>
      </c>
      <c r="AC540" s="26">
        <v>11</v>
      </c>
      <c r="AD540" s="27"/>
      <c r="AE540" s="26" t="s">
        <v>71</v>
      </c>
      <c r="AG540" s="26" t="s">
        <v>65</v>
      </c>
    </row>
    <row r="541" spans="1:33" s="26" customFormat="1" ht="12.95" customHeight="1" x14ac:dyDescent="0.2">
      <c r="A541" s="47" t="s">
        <v>115</v>
      </c>
      <c r="B541" s="54"/>
      <c r="C541" s="38">
        <v>41449.525000000001</v>
      </c>
      <c r="D541" s="50"/>
      <c r="E541" s="26">
        <f t="shared" si="48"/>
        <v>-1842.0044838622559</v>
      </c>
      <c r="F541" s="26">
        <f t="shared" si="47"/>
        <v>-1842</v>
      </c>
      <c r="G541" s="27">
        <f t="shared" si="44"/>
        <v>-3.668240002298262E-3</v>
      </c>
      <c r="N541" s="27">
        <f t="shared" si="50"/>
        <v>-3.668240002298262E-3</v>
      </c>
      <c r="P541" s="31"/>
      <c r="R541" s="43">
        <f t="shared" si="49"/>
        <v>26431.025000000001</v>
      </c>
      <c r="AC541" s="26">
        <v>7</v>
      </c>
      <c r="AD541" s="27"/>
      <c r="AE541" s="26" t="s">
        <v>69</v>
      </c>
      <c r="AG541" s="26" t="s">
        <v>65</v>
      </c>
    </row>
    <row r="542" spans="1:33" s="26" customFormat="1" ht="12.95" customHeight="1" x14ac:dyDescent="0.2">
      <c r="A542" s="47" t="s">
        <v>115</v>
      </c>
      <c r="B542" s="54"/>
      <c r="C542" s="38">
        <v>41472.440999999999</v>
      </c>
      <c r="D542" s="50"/>
      <c r="E542" s="26">
        <f t="shared" si="48"/>
        <v>-1813.9931794013817</v>
      </c>
      <c r="F542" s="26">
        <f t="shared" si="47"/>
        <v>-1814</v>
      </c>
      <c r="G542" s="27">
        <f t="shared" ref="G542:G605" si="51">C542-(C$7+F542*C$8)</f>
        <v>5.5799199981265701E-3</v>
      </c>
      <c r="N542" s="27">
        <f t="shared" si="50"/>
        <v>5.5799199981265701E-3</v>
      </c>
      <c r="P542" s="31"/>
      <c r="R542" s="43">
        <f t="shared" si="49"/>
        <v>26453.940999999999</v>
      </c>
      <c r="AC542" s="26">
        <v>11</v>
      </c>
      <c r="AD542" s="27"/>
      <c r="AE542" s="26" t="s">
        <v>71</v>
      </c>
      <c r="AG542" s="26" t="s">
        <v>65</v>
      </c>
    </row>
    <row r="543" spans="1:33" s="26" customFormat="1" ht="12.95" customHeight="1" x14ac:dyDescent="0.2">
      <c r="A543" s="47" t="s">
        <v>115</v>
      </c>
      <c r="B543" s="54"/>
      <c r="C543" s="38">
        <v>41490.434000000001</v>
      </c>
      <c r="D543" s="50"/>
      <c r="E543" s="26">
        <f t="shared" si="48"/>
        <v>-1791.9994893523058</v>
      </c>
      <c r="F543" s="26">
        <f t="shared" si="47"/>
        <v>-1792</v>
      </c>
      <c r="G543" s="27">
        <f t="shared" si="51"/>
        <v>4.1775999852688983E-4</v>
      </c>
      <c r="N543" s="27">
        <f t="shared" si="50"/>
        <v>4.1775999852688983E-4</v>
      </c>
      <c r="P543" s="31"/>
      <c r="R543" s="43">
        <f t="shared" si="49"/>
        <v>26471.934000000001</v>
      </c>
      <c r="AC543" s="26">
        <v>6</v>
      </c>
      <c r="AD543" s="27"/>
      <c r="AE543" s="26" t="s">
        <v>69</v>
      </c>
      <c r="AG543" s="26" t="s">
        <v>65</v>
      </c>
    </row>
    <row r="544" spans="1:33" s="26" customFormat="1" ht="12.95" customHeight="1" x14ac:dyDescent="0.2">
      <c r="A544" s="47" t="s">
        <v>115</v>
      </c>
      <c r="B544" s="54"/>
      <c r="C544" s="38">
        <v>41490.436000000002</v>
      </c>
      <c r="D544" s="50"/>
      <c r="E544" s="26">
        <f t="shared" si="48"/>
        <v>-1791.997044658252</v>
      </c>
      <c r="F544" s="26">
        <f t="shared" si="47"/>
        <v>-1792</v>
      </c>
      <c r="G544" s="27">
        <f t="shared" si="51"/>
        <v>2.4177599989343435E-3</v>
      </c>
      <c r="N544" s="27">
        <f t="shared" si="50"/>
        <v>2.4177599989343435E-3</v>
      </c>
      <c r="P544" s="31"/>
      <c r="R544" s="43">
        <f t="shared" si="49"/>
        <v>26471.936000000002</v>
      </c>
      <c r="AC544" s="26">
        <v>6</v>
      </c>
      <c r="AD544" s="27"/>
      <c r="AE544" s="26" t="s">
        <v>86</v>
      </c>
      <c r="AG544" s="26" t="s">
        <v>65</v>
      </c>
    </row>
    <row r="545" spans="1:33" s="26" customFormat="1" ht="12.95" customHeight="1" x14ac:dyDescent="0.2">
      <c r="A545" s="47" t="s">
        <v>115</v>
      </c>
      <c r="B545" s="54"/>
      <c r="C545" s="38">
        <v>41490.438999999998</v>
      </c>
      <c r="D545" s="50"/>
      <c r="E545" s="26">
        <f t="shared" si="48"/>
        <v>-1791.9933776171761</v>
      </c>
      <c r="F545" s="26">
        <f t="shared" si="47"/>
        <v>-1792</v>
      </c>
      <c r="G545" s="27">
        <f t="shared" si="51"/>
        <v>5.4177599959075451E-3</v>
      </c>
      <c r="N545" s="27">
        <f t="shared" si="50"/>
        <v>5.4177599959075451E-3</v>
      </c>
      <c r="P545" s="31"/>
      <c r="R545" s="43">
        <f t="shared" si="49"/>
        <v>26471.938999999998</v>
      </c>
      <c r="AB545" s="26" t="s">
        <v>66</v>
      </c>
      <c r="AC545" s="26">
        <v>10</v>
      </c>
      <c r="AD545" s="27"/>
      <c r="AE545" s="26" t="s">
        <v>71</v>
      </c>
      <c r="AG545" s="26" t="s">
        <v>65</v>
      </c>
    </row>
    <row r="546" spans="1:33" s="26" customFormat="1" ht="12.95" customHeight="1" x14ac:dyDescent="0.2">
      <c r="A546" s="47" t="s">
        <v>268</v>
      </c>
      <c r="B546" s="53"/>
      <c r="C546" s="38">
        <v>41498.616199999997</v>
      </c>
      <c r="D546" s="38"/>
      <c r="E546" s="26">
        <f t="shared" si="48"/>
        <v>-1781.9980015115102</v>
      </c>
      <c r="F546" s="26">
        <v>-1782</v>
      </c>
      <c r="G546" s="27">
        <f t="shared" si="51"/>
        <v>1.6349599973182194E-3</v>
      </c>
      <c r="I546" s="26">
        <f>G546</f>
        <v>1.6349599973182194E-3</v>
      </c>
      <c r="P546" s="31"/>
      <c r="R546" s="43">
        <f t="shared" si="49"/>
        <v>26480.116199999997</v>
      </c>
    </row>
    <row r="547" spans="1:33" s="26" customFormat="1" ht="12.95" customHeight="1" x14ac:dyDescent="0.2">
      <c r="A547" s="47" t="s">
        <v>116</v>
      </c>
      <c r="B547" s="54"/>
      <c r="C547" s="38">
        <v>41503.523999999998</v>
      </c>
      <c r="D547" s="50"/>
      <c r="E547" s="26">
        <f t="shared" si="48"/>
        <v>-1775.9989667745092</v>
      </c>
      <c r="F547" s="26">
        <f t="shared" ref="F547:F570" si="52">ROUND(2*E547,0)/2</f>
        <v>-1776</v>
      </c>
      <c r="G547" s="27">
        <f t="shared" si="51"/>
        <v>8.4527999570127577E-4</v>
      </c>
      <c r="N547" s="27">
        <f>G547</f>
        <v>8.4527999570127577E-4</v>
      </c>
      <c r="P547" s="31"/>
      <c r="R547" s="43">
        <f t="shared" si="49"/>
        <v>26485.023999999998</v>
      </c>
      <c r="AB547" s="26" t="s">
        <v>66</v>
      </c>
      <c r="AC547" s="26">
        <v>7</v>
      </c>
      <c r="AD547" s="27"/>
      <c r="AE547" s="26" t="s">
        <v>69</v>
      </c>
      <c r="AG547" s="26" t="s">
        <v>65</v>
      </c>
    </row>
    <row r="548" spans="1:33" s="26" customFormat="1" ht="12.95" customHeight="1" x14ac:dyDescent="0.2">
      <c r="A548" s="47" t="s">
        <v>116</v>
      </c>
      <c r="B548" s="54"/>
      <c r="C548" s="38">
        <v>41512.521999999997</v>
      </c>
      <c r="D548" s="50"/>
      <c r="E548" s="26">
        <f t="shared" si="48"/>
        <v>-1765.0002882294332</v>
      </c>
      <c r="F548" s="26">
        <f t="shared" si="52"/>
        <v>-1765</v>
      </c>
      <c r="G548" s="27">
        <f t="shared" si="51"/>
        <v>-2.3580000561196357E-4</v>
      </c>
      <c r="N548" s="27">
        <f>G548</f>
        <v>-2.3580000561196357E-4</v>
      </c>
      <c r="P548" s="31"/>
      <c r="R548" s="43">
        <f t="shared" si="49"/>
        <v>26494.021999999997</v>
      </c>
      <c r="AB548" s="26" t="s">
        <v>66</v>
      </c>
      <c r="AC548" s="26">
        <v>10</v>
      </c>
      <c r="AD548" s="27"/>
      <c r="AE548" s="26" t="s">
        <v>71</v>
      </c>
      <c r="AG548" s="26" t="s">
        <v>65</v>
      </c>
    </row>
    <row r="549" spans="1:33" s="26" customFormat="1" ht="12.95" customHeight="1" x14ac:dyDescent="0.2">
      <c r="A549" s="47" t="s">
        <v>103</v>
      </c>
      <c r="B549" s="54"/>
      <c r="C549" s="38">
        <v>41515.798999999999</v>
      </c>
      <c r="D549" s="50"/>
      <c r="E549" s="26">
        <f t="shared" si="48"/>
        <v>-1760.9946570233612</v>
      </c>
      <c r="F549" s="26">
        <f t="shared" si="52"/>
        <v>-1761</v>
      </c>
      <c r="G549" s="27">
        <f t="shared" si="51"/>
        <v>4.3710799945984036E-3</v>
      </c>
      <c r="O549" s="27">
        <f>G549</f>
        <v>4.3710799945984036E-3</v>
      </c>
      <c r="P549" s="31"/>
      <c r="R549" s="43">
        <f t="shared" si="49"/>
        <v>26497.298999999999</v>
      </c>
      <c r="AB549" s="26" t="s">
        <v>66</v>
      </c>
      <c r="AD549" s="27"/>
      <c r="AG549" s="26" t="s">
        <v>68</v>
      </c>
    </row>
    <row r="550" spans="1:33" s="26" customFormat="1" ht="12.95" customHeight="1" x14ac:dyDescent="0.2">
      <c r="A550" s="47" t="s">
        <v>116</v>
      </c>
      <c r="B550" s="54"/>
      <c r="C550" s="38">
        <v>41521.529000000002</v>
      </c>
      <c r="D550" s="50"/>
      <c r="E550" s="26">
        <f t="shared" si="48"/>
        <v>-1753.9906085611112</v>
      </c>
      <c r="F550" s="26">
        <f t="shared" si="52"/>
        <v>-1754</v>
      </c>
      <c r="G550" s="27">
        <f t="shared" si="51"/>
        <v>7.6831199985463172E-3</v>
      </c>
      <c r="N550" s="27">
        <f>G550</f>
        <v>7.6831199985463172E-3</v>
      </c>
      <c r="P550" s="31"/>
      <c r="R550" s="43">
        <f t="shared" si="49"/>
        <v>26503.029000000002</v>
      </c>
      <c r="AB550" s="26" t="s">
        <v>66</v>
      </c>
      <c r="AC550" s="26">
        <v>10</v>
      </c>
      <c r="AD550" s="27"/>
      <c r="AE550" s="26" t="s">
        <v>69</v>
      </c>
      <c r="AG550" s="26" t="s">
        <v>65</v>
      </c>
    </row>
    <row r="551" spans="1:33" s="26" customFormat="1" ht="12.95" customHeight="1" x14ac:dyDescent="0.2">
      <c r="A551" s="47" t="s">
        <v>103</v>
      </c>
      <c r="B551" s="54"/>
      <c r="C551" s="38">
        <v>41533.792000000001</v>
      </c>
      <c r="D551" s="50"/>
      <c r="E551" s="26">
        <f t="shared" si="48"/>
        <v>-1739.0009669742851</v>
      </c>
      <c r="F551" s="26">
        <f t="shared" si="52"/>
        <v>-1739</v>
      </c>
      <c r="G551" s="27">
        <f t="shared" si="51"/>
        <v>-7.9107999772531912E-4</v>
      </c>
      <c r="O551" s="27">
        <f>G551</f>
        <v>-7.9107999772531912E-4</v>
      </c>
      <c r="P551" s="31"/>
      <c r="R551" s="43">
        <f t="shared" si="49"/>
        <v>26515.292000000001</v>
      </c>
      <c r="AB551" s="26" t="s">
        <v>66</v>
      </c>
      <c r="AD551" s="27"/>
      <c r="AG551" s="26" t="s">
        <v>68</v>
      </c>
    </row>
    <row r="552" spans="1:33" s="26" customFormat="1" ht="12.95" customHeight="1" x14ac:dyDescent="0.2">
      <c r="A552" s="47" t="s">
        <v>117</v>
      </c>
      <c r="B552" s="54"/>
      <c r="C552" s="38">
        <v>41553.427000000003</v>
      </c>
      <c r="D552" s="50"/>
      <c r="E552" s="26">
        <f t="shared" si="48"/>
        <v>-1715.0001831075815</v>
      </c>
      <c r="F552" s="26">
        <f t="shared" si="52"/>
        <v>-1715</v>
      </c>
      <c r="G552" s="27">
        <f t="shared" si="51"/>
        <v>-1.4979999832576141E-4</v>
      </c>
      <c r="N552" s="27">
        <f>G552</f>
        <v>-1.4979999832576141E-4</v>
      </c>
      <c r="P552" s="31"/>
      <c r="R552" s="43">
        <f t="shared" si="49"/>
        <v>26534.927000000003</v>
      </c>
      <c r="AB552" s="26" t="s">
        <v>66</v>
      </c>
      <c r="AC552" s="26">
        <v>11</v>
      </c>
      <c r="AD552" s="27"/>
      <c r="AE552" s="26" t="s">
        <v>71</v>
      </c>
      <c r="AG552" s="26" t="s">
        <v>65</v>
      </c>
    </row>
    <row r="553" spans="1:33" s="26" customFormat="1" ht="12.95" customHeight="1" x14ac:dyDescent="0.2">
      <c r="A553" s="72" t="s">
        <v>1657</v>
      </c>
      <c r="B553" s="71" t="s">
        <v>360</v>
      </c>
      <c r="C553" s="72">
        <v>41557.508999999998</v>
      </c>
      <c r="D553" s="72" t="s">
        <v>390</v>
      </c>
      <c r="E553" s="47">
        <f t="shared" si="48"/>
        <v>-1710.010562545129</v>
      </c>
      <c r="F553" s="26">
        <f t="shared" si="52"/>
        <v>-1710</v>
      </c>
      <c r="G553" s="27">
        <f t="shared" si="51"/>
        <v>-8.6412000018754043E-3</v>
      </c>
      <c r="O553" s="27">
        <f>G553</f>
        <v>-8.6412000018754043E-3</v>
      </c>
      <c r="P553" s="31"/>
      <c r="R553" s="43">
        <f t="shared" si="49"/>
        <v>26539.008999999998</v>
      </c>
    </row>
    <row r="554" spans="1:33" s="26" customFormat="1" ht="12.95" customHeight="1" x14ac:dyDescent="0.2">
      <c r="A554" s="72" t="s">
        <v>1657</v>
      </c>
      <c r="B554" s="71" t="s">
        <v>360</v>
      </c>
      <c r="C554" s="72">
        <v>41557.51</v>
      </c>
      <c r="D554" s="72" t="s">
        <v>390</v>
      </c>
      <c r="E554" s="47">
        <f t="shared" si="48"/>
        <v>-1710.0093401980978</v>
      </c>
      <c r="F554" s="26">
        <f t="shared" si="52"/>
        <v>-1710</v>
      </c>
      <c r="G554" s="27">
        <f t="shared" si="51"/>
        <v>-7.6411999980336986E-3</v>
      </c>
      <c r="O554" s="27">
        <f>G554</f>
        <v>-7.6411999980336986E-3</v>
      </c>
      <c r="P554" s="31"/>
      <c r="R554" s="43">
        <f t="shared" si="49"/>
        <v>26539.010000000002</v>
      </c>
    </row>
    <row r="555" spans="1:33" s="26" customFormat="1" ht="12.95" customHeight="1" x14ac:dyDescent="0.2">
      <c r="A555" s="47" t="s">
        <v>103</v>
      </c>
      <c r="B555" s="54"/>
      <c r="C555" s="38">
        <v>41562.427000000003</v>
      </c>
      <c r="D555" s="50"/>
      <c r="E555" s="26">
        <f t="shared" si="48"/>
        <v>-1703.9990598684517</v>
      </c>
      <c r="F555" s="26">
        <f t="shared" si="52"/>
        <v>-1704</v>
      </c>
      <c r="G555" s="27">
        <f t="shared" si="51"/>
        <v>7.6912000076845288E-4</v>
      </c>
      <c r="O555" s="27">
        <f>G555</f>
        <v>7.6912000076845288E-4</v>
      </c>
      <c r="P555" s="31"/>
      <c r="R555" s="43">
        <f t="shared" si="49"/>
        <v>26543.927000000003</v>
      </c>
      <c r="AB555" s="26" t="s">
        <v>66</v>
      </c>
      <c r="AD555" s="27"/>
      <c r="AG555" s="26" t="s">
        <v>68</v>
      </c>
    </row>
    <row r="556" spans="1:33" s="26" customFormat="1" ht="12.95" customHeight="1" x14ac:dyDescent="0.2">
      <c r="A556" s="47" t="s">
        <v>117</v>
      </c>
      <c r="B556" s="54"/>
      <c r="C556" s="38">
        <v>41562.428999999996</v>
      </c>
      <c r="D556" s="50"/>
      <c r="E556" s="26">
        <f t="shared" si="48"/>
        <v>-1703.996615174407</v>
      </c>
      <c r="F556" s="26">
        <f t="shared" si="52"/>
        <v>-1704</v>
      </c>
      <c r="G556" s="27">
        <f t="shared" si="51"/>
        <v>2.7691199938999489E-3</v>
      </c>
      <c r="N556" s="27">
        <f>G556</f>
        <v>2.7691199938999489E-3</v>
      </c>
      <c r="P556" s="31"/>
      <c r="R556" s="43">
        <f t="shared" si="49"/>
        <v>26543.928999999996</v>
      </c>
      <c r="AB556" s="26" t="s">
        <v>66</v>
      </c>
      <c r="AC556" s="26">
        <v>10</v>
      </c>
      <c r="AD556" s="27"/>
      <c r="AE556" s="26" t="s">
        <v>71</v>
      </c>
      <c r="AG556" s="26" t="s">
        <v>65</v>
      </c>
    </row>
    <row r="557" spans="1:33" s="26" customFormat="1" ht="12.95" customHeight="1" x14ac:dyDescent="0.2">
      <c r="A557" s="47" t="s">
        <v>117</v>
      </c>
      <c r="B557" s="54"/>
      <c r="C557" s="38">
        <v>41562.43</v>
      </c>
      <c r="D557" s="50"/>
      <c r="E557" s="26">
        <f t="shared" si="48"/>
        <v>-1703.9953928273758</v>
      </c>
      <c r="F557" s="26">
        <f t="shared" si="52"/>
        <v>-1704</v>
      </c>
      <c r="G557" s="27">
        <f t="shared" si="51"/>
        <v>3.7691199977416545E-3</v>
      </c>
      <c r="N557" s="27">
        <f>G557</f>
        <v>3.7691199977416545E-3</v>
      </c>
      <c r="P557" s="31"/>
      <c r="R557" s="43">
        <f t="shared" si="49"/>
        <v>26543.93</v>
      </c>
      <c r="AB557" s="26" t="s">
        <v>66</v>
      </c>
      <c r="AC557" s="26">
        <v>7</v>
      </c>
      <c r="AD557" s="27"/>
      <c r="AE557" s="26" t="s">
        <v>69</v>
      </c>
      <c r="AG557" s="26" t="s">
        <v>65</v>
      </c>
    </row>
    <row r="558" spans="1:33" s="26" customFormat="1" ht="12.95" customHeight="1" x14ac:dyDescent="0.2">
      <c r="A558" s="47" t="s">
        <v>103</v>
      </c>
      <c r="B558" s="54"/>
      <c r="C558" s="38">
        <v>41570.608</v>
      </c>
      <c r="D558" s="50"/>
      <c r="E558" s="26">
        <f t="shared" si="48"/>
        <v>-1693.9990388440867</v>
      </c>
      <c r="F558" s="26">
        <f t="shared" si="52"/>
        <v>-1694</v>
      </c>
      <c r="G558" s="27">
        <f t="shared" si="51"/>
        <v>7.8632000077050179E-4</v>
      </c>
      <c r="O558" s="27">
        <f>G558</f>
        <v>7.8632000077050179E-4</v>
      </c>
      <c r="P558" s="31"/>
      <c r="R558" s="43">
        <f t="shared" si="49"/>
        <v>26552.108</v>
      </c>
      <c r="AB558" s="26" t="s">
        <v>66</v>
      </c>
      <c r="AD558" s="27"/>
      <c r="AG558" s="26" t="s">
        <v>68</v>
      </c>
    </row>
    <row r="559" spans="1:33" s="26" customFormat="1" ht="12.95" customHeight="1" x14ac:dyDescent="0.2">
      <c r="A559" s="47" t="s">
        <v>117</v>
      </c>
      <c r="B559" s="54"/>
      <c r="C559" s="38">
        <v>41571.428</v>
      </c>
      <c r="D559" s="50"/>
      <c r="E559" s="26">
        <f t="shared" si="48"/>
        <v>-1692.9967142822998</v>
      </c>
      <c r="F559" s="26">
        <f t="shared" si="52"/>
        <v>-1693</v>
      </c>
      <c r="G559" s="27">
        <f t="shared" si="51"/>
        <v>2.6880399964284152E-3</v>
      </c>
      <c r="N559" s="27">
        <f>G559</f>
        <v>2.6880399964284152E-3</v>
      </c>
      <c r="P559" s="31"/>
      <c r="R559" s="43">
        <f t="shared" si="49"/>
        <v>26552.928</v>
      </c>
      <c r="AB559" s="26" t="s">
        <v>66</v>
      </c>
      <c r="AC559" s="26">
        <v>12</v>
      </c>
      <c r="AD559" s="27"/>
      <c r="AE559" s="26" t="s">
        <v>71</v>
      </c>
      <c r="AG559" s="26" t="s">
        <v>65</v>
      </c>
    </row>
    <row r="560" spans="1:33" s="26" customFormat="1" ht="12.95" customHeight="1" x14ac:dyDescent="0.2">
      <c r="A560" s="47" t="s">
        <v>117</v>
      </c>
      <c r="B560" s="54"/>
      <c r="C560" s="38">
        <v>41585.332999999999</v>
      </c>
      <c r="D560" s="50"/>
      <c r="E560" s="26">
        <f t="shared" si="48"/>
        <v>-1675.9999788778459</v>
      </c>
      <c r="F560" s="26">
        <f t="shared" si="52"/>
        <v>-1676</v>
      </c>
      <c r="G560" s="27">
        <f t="shared" si="51"/>
        <v>1.7279999156016856E-5</v>
      </c>
      <c r="N560" s="27">
        <f>G560</f>
        <v>1.7279999156016856E-5</v>
      </c>
      <c r="P560" s="31"/>
      <c r="R560" s="43">
        <f t="shared" si="49"/>
        <v>26566.832999999999</v>
      </c>
      <c r="AB560" s="26" t="s">
        <v>66</v>
      </c>
      <c r="AC560" s="26">
        <v>11</v>
      </c>
      <c r="AD560" s="27"/>
      <c r="AE560" s="26" t="s">
        <v>71</v>
      </c>
      <c r="AG560" s="26" t="s">
        <v>65</v>
      </c>
    </row>
    <row r="561" spans="1:33" s="26" customFormat="1" ht="12.95" customHeight="1" x14ac:dyDescent="0.2">
      <c r="A561" s="47" t="s">
        <v>117</v>
      </c>
      <c r="B561" s="54"/>
      <c r="C561" s="38">
        <v>41585.336000000003</v>
      </c>
      <c r="D561" s="50"/>
      <c r="E561" s="26">
        <f t="shared" si="48"/>
        <v>-1675.9963118367609</v>
      </c>
      <c r="F561" s="26">
        <f t="shared" si="52"/>
        <v>-1676</v>
      </c>
      <c r="G561" s="27">
        <f t="shared" si="51"/>
        <v>3.0172800034051761E-3</v>
      </c>
      <c r="N561" s="27">
        <f>G561</f>
        <v>3.0172800034051761E-3</v>
      </c>
      <c r="P561" s="31"/>
      <c r="R561" s="43">
        <f t="shared" si="49"/>
        <v>26566.836000000003</v>
      </c>
      <c r="AB561" s="26" t="s">
        <v>66</v>
      </c>
      <c r="AC561" s="26">
        <v>6</v>
      </c>
      <c r="AD561" s="27"/>
      <c r="AE561" s="26" t="s">
        <v>69</v>
      </c>
      <c r="AG561" s="26" t="s">
        <v>65</v>
      </c>
    </row>
    <row r="562" spans="1:33" s="26" customFormat="1" ht="12.95" customHeight="1" x14ac:dyDescent="0.2">
      <c r="A562" s="72" t="s">
        <v>1657</v>
      </c>
      <c r="B562" s="71" t="s">
        <v>360</v>
      </c>
      <c r="C562" s="72">
        <v>41589.421999999999</v>
      </c>
      <c r="D562" s="72" t="s">
        <v>390</v>
      </c>
      <c r="E562" s="47">
        <f t="shared" si="48"/>
        <v>-1671.0018018862013</v>
      </c>
      <c r="F562" s="26">
        <f t="shared" si="52"/>
        <v>-1671</v>
      </c>
      <c r="G562" s="27">
        <f t="shared" si="51"/>
        <v>-1.4741199993295595E-3</v>
      </c>
      <c r="O562" s="27">
        <f>G562</f>
        <v>-1.4741199993295595E-3</v>
      </c>
      <c r="P562" s="31"/>
      <c r="R562" s="43">
        <f t="shared" si="49"/>
        <v>26570.921999999999</v>
      </c>
    </row>
    <row r="563" spans="1:33" s="26" customFormat="1" ht="12.95" customHeight="1" x14ac:dyDescent="0.2">
      <c r="A563" s="47" t="s">
        <v>118</v>
      </c>
      <c r="B563" s="54"/>
      <c r="C563" s="38">
        <v>41594.33</v>
      </c>
      <c r="D563" s="50"/>
      <c r="E563" s="26">
        <f t="shared" si="48"/>
        <v>-1665.0025226797923</v>
      </c>
      <c r="F563" s="26">
        <f t="shared" si="52"/>
        <v>-1665</v>
      </c>
      <c r="G563" s="27">
        <f t="shared" si="51"/>
        <v>-2.0637999987229705E-3</v>
      </c>
      <c r="N563" s="27">
        <f t="shared" ref="N563:N570" si="53">G563</f>
        <v>-2.0637999987229705E-3</v>
      </c>
      <c r="P563" s="31"/>
      <c r="R563" s="43">
        <f t="shared" si="49"/>
        <v>26575.83</v>
      </c>
      <c r="AB563" s="26" t="s">
        <v>66</v>
      </c>
      <c r="AC563" s="26">
        <v>12</v>
      </c>
      <c r="AD563" s="27"/>
      <c r="AE563" s="26" t="s">
        <v>92</v>
      </c>
      <c r="AG563" s="26" t="s">
        <v>65</v>
      </c>
    </row>
    <row r="564" spans="1:33" s="26" customFormat="1" ht="12.95" customHeight="1" x14ac:dyDescent="0.2">
      <c r="A564" s="47" t="s">
        <v>119</v>
      </c>
      <c r="B564" s="54"/>
      <c r="C564" s="38">
        <v>41814.394</v>
      </c>
      <c r="D564" s="50"/>
      <c r="E564" s="26">
        <f t="shared" si="48"/>
        <v>-1396.0079466247021</v>
      </c>
      <c r="F564" s="26">
        <f t="shared" si="52"/>
        <v>-1396</v>
      </c>
      <c r="G564" s="27">
        <f t="shared" si="51"/>
        <v>-6.5011199985747226E-3</v>
      </c>
      <c r="N564" s="27">
        <f t="shared" si="53"/>
        <v>-6.5011199985747226E-3</v>
      </c>
      <c r="P564" s="31"/>
      <c r="R564" s="43">
        <f t="shared" si="49"/>
        <v>26795.894</v>
      </c>
      <c r="AB564" s="26" t="s">
        <v>66</v>
      </c>
      <c r="AC564" s="26">
        <v>11</v>
      </c>
      <c r="AD564" s="27"/>
      <c r="AE564" s="26" t="s">
        <v>71</v>
      </c>
      <c r="AG564" s="26" t="s">
        <v>65</v>
      </c>
    </row>
    <row r="565" spans="1:33" s="26" customFormat="1" ht="12.95" customHeight="1" x14ac:dyDescent="0.2">
      <c r="A565" s="47" t="s">
        <v>119</v>
      </c>
      <c r="B565" s="54"/>
      <c r="C565" s="38">
        <v>41823.398999999998</v>
      </c>
      <c r="D565" s="50"/>
      <c r="E565" s="26">
        <f t="shared" si="48"/>
        <v>-1385.0007116504426</v>
      </c>
      <c r="F565" s="26">
        <f t="shared" si="52"/>
        <v>-1385</v>
      </c>
      <c r="G565" s="27">
        <f t="shared" si="51"/>
        <v>-5.8220000209985301E-4</v>
      </c>
      <c r="N565" s="27">
        <f t="shared" si="53"/>
        <v>-5.8220000209985301E-4</v>
      </c>
      <c r="P565" s="31"/>
      <c r="R565" s="43">
        <f t="shared" si="49"/>
        <v>26804.898999999998</v>
      </c>
      <c r="AB565" s="26" t="s">
        <v>66</v>
      </c>
      <c r="AC565" s="26">
        <v>11</v>
      </c>
      <c r="AD565" s="27"/>
      <c r="AE565" s="26" t="s">
        <v>71</v>
      </c>
      <c r="AG565" s="26" t="s">
        <v>65</v>
      </c>
    </row>
    <row r="566" spans="1:33" s="26" customFormat="1" ht="12.95" customHeight="1" x14ac:dyDescent="0.2">
      <c r="A566" s="47" t="s">
        <v>120</v>
      </c>
      <c r="B566" s="54"/>
      <c r="C566" s="38">
        <v>41845.49</v>
      </c>
      <c r="D566" s="50"/>
      <c r="E566" s="26">
        <f t="shared" si="48"/>
        <v>-1357.9978434864852</v>
      </c>
      <c r="F566" s="26">
        <f t="shared" si="52"/>
        <v>-1358</v>
      </c>
      <c r="G566" s="27">
        <f t="shared" si="51"/>
        <v>1.7642399980104528E-3</v>
      </c>
      <c r="N566" s="27">
        <f t="shared" si="53"/>
        <v>1.7642399980104528E-3</v>
      </c>
      <c r="P566" s="31"/>
      <c r="R566" s="43">
        <f t="shared" si="49"/>
        <v>26826.989999999998</v>
      </c>
      <c r="AC566" s="26">
        <v>11</v>
      </c>
      <c r="AD566" s="27"/>
      <c r="AE566" s="26" t="s">
        <v>71</v>
      </c>
      <c r="AG566" s="26" t="s">
        <v>65</v>
      </c>
    </row>
    <row r="567" spans="1:33" s="26" customFormat="1" ht="12.95" customHeight="1" x14ac:dyDescent="0.2">
      <c r="A567" s="47" t="s">
        <v>120</v>
      </c>
      <c r="B567" s="54"/>
      <c r="C567" s="38">
        <v>41849.578000000001</v>
      </c>
      <c r="D567" s="50"/>
      <c r="E567" s="26">
        <f t="shared" si="48"/>
        <v>-1353.0008888418631</v>
      </c>
      <c r="F567" s="26">
        <f t="shared" si="52"/>
        <v>-1353</v>
      </c>
      <c r="G567" s="27">
        <f t="shared" si="51"/>
        <v>-7.2715999704087153E-4</v>
      </c>
      <c r="N567" s="27">
        <f t="shared" si="53"/>
        <v>-7.2715999704087153E-4</v>
      </c>
      <c r="P567" s="31"/>
      <c r="R567" s="43">
        <f t="shared" si="49"/>
        <v>26831.078000000001</v>
      </c>
      <c r="AC567" s="26">
        <v>12</v>
      </c>
      <c r="AD567" s="27"/>
      <c r="AE567" s="26" t="s">
        <v>69</v>
      </c>
      <c r="AG567" s="26" t="s">
        <v>65</v>
      </c>
    </row>
    <row r="568" spans="1:33" s="26" customFormat="1" ht="12.95" customHeight="1" x14ac:dyDescent="0.2">
      <c r="A568" s="47" t="s">
        <v>120</v>
      </c>
      <c r="B568" s="54"/>
      <c r="C568" s="38">
        <v>41849.580999999998</v>
      </c>
      <c r="D568" s="50"/>
      <c r="E568" s="26">
        <f t="shared" si="48"/>
        <v>-1352.997221800787</v>
      </c>
      <c r="F568" s="26">
        <f t="shared" si="52"/>
        <v>-1353</v>
      </c>
      <c r="G568" s="27">
        <f t="shared" si="51"/>
        <v>2.2728399999323301E-3</v>
      </c>
      <c r="N568" s="27">
        <f t="shared" si="53"/>
        <v>2.2728399999323301E-3</v>
      </c>
      <c r="P568" s="31"/>
      <c r="R568" s="43">
        <f t="shared" si="49"/>
        <v>26831.080999999998</v>
      </c>
      <c r="AC568" s="26">
        <v>11</v>
      </c>
      <c r="AD568" s="27"/>
      <c r="AE568" s="26" t="s">
        <v>71</v>
      </c>
      <c r="AG568" s="26" t="s">
        <v>65</v>
      </c>
    </row>
    <row r="569" spans="1:33" s="26" customFormat="1" ht="12.95" customHeight="1" x14ac:dyDescent="0.2">
      <c r="A569" s="47" t="s">
        <v>120</v>
      </c>
      <c r="B569" s="54"/>
      <c r="C569" s="38">
        <v>41850.396000000001</v>
      </c>
      <c r="D569" s="50"/>
      <c r="E569" s="26">
        <f t="shared" si="48"/>
        <v>-1352.0010089741297</v>
      </c>
      <c r="F569" s="26">
        <f t="shared" si="52"/>
        <v>-1352</v>
      </c>
      <c r="G569" s="27">
        <f t="shared" si="51"/>
        <v>-8.2544000179041177E-4</v>
      </c>
      <c r="N569" s="27">
        <f t="shared" si="53"/>
        <v>-8.2544000179041177E-4</v>
      </c>
      <c r="P569" s="31"/>
      <c r="R569" s="43">
        <f t="shared" si="49"/>
        <v>26831.896000000001</v>
      </c>
      <c r="AC569" s="26">
        <v>8</v>
      </c>
      <c r="AD569" s="27"/>
      <c r="AE569" s="26" t="s">
        <v>71</v>
      </c>
      <c r="AG569" s="26" t="s">
        <v>65</v>
      </c>
    </row>
    <row r="570" spans="1:33" s="26" customFormat="1" ht="12.95" customHeight="1" x14ac:dyDescent="0.2">
      <c r="A570" s="47" t="s">
        <v>120</v>
      </c>
      <c r="B570" s="54"/>
      <c r="C570" s="38">
        <v>41859.396000000001</v>
      </c>
      <c r="D570" s="50"/>
      <c r="E570" s="26">
        <f t="shared" si="48"/>
        <v>-1340.9998857350001</v>
      </c>
      <c r="F570" s="26">
        <f t="shared" si="52"/>
        <v>-1341</v>
      </c>
      <c r="G570" s="27">
        <f t="shared" si="51"/>
        <v>9.347999730380252E-5</v>
      </c>
      <c r="N570" s="27">
        <f t="shared" si="53"/>
        <v>9.347999730380252E-5</v>
      </c>
      <c r="P570" s="31"/>
      <c r="R570" s="43">
        <f t="shared" si="49"/>
        <v>26840.896000000001</v>
      </c>
      <c r="AC570" s="26">
        <v>10</v>
      </c>
      <c r="AD570" s="27"/>
      <c r="AE570" s="26" t="s">
        <v>69</v>
      </c>
      <c r="AG570" s="26" t="s">
        <v>65</v>
      </c>
    </row>
    <row r="571" spans="1:33" s="26" customFormat="1" ht="12.95" customHeight="1" x14ac:dyDescent="0.2">
      <c r="A571" s="47" t="s">
        <v>261</v>
      </c>
      <c r="B571" s="53"/>
      <c r="C571" s="38">
        <v>41864.30517</v>
      </c>
      <c r="D571" s="38"/>
      <c r="E571" s="26">
        <f t="shared" si="48"/>
        <v>-1334.9991763825749</v>
      </c>
      <c r="F571" s="26">
        <v>-1335</v>
      </c>
      <c r="G571" s="27">
        <f t="shared" si="51"/>
        <v>6.7380000109551474E-4</v>
      </c>
      <c r="H571" s="26">
        <f>G571</f>
        <v>6.7380000109551474E-4</v>
      </c>
      <c r="P571" s="31"/>
      <c r="R571" s="43">
        <f t="shared" si="49"/>
        <v>26845.80517</v>
      </c>
    </row>
    <row r="572" spans="1:33" s="26" customFormat="1" ht="12.95" customHeight="1" x14ac:dyDescent="0.2">
      <c r="A572" s="47" t="s">
        <v>268</v>
      </c>
      <c r="B572" s="53"/>
      <c r="C572" s="38">
        <v>41864.305200000003</v>
      </c>
      <c r="D572" s="38"/>
      <c r="E572" s="26">
        <f t="shared" si="48"/>
        <v>-1334.9991397121605</v>
      </c>
      <c r="F572" s="26">
        <v>-1335</v>
      </c>
      <c r="G572" s="27">
        <f t="shared" si="51"/>
        <v>7.0380000397562981E-4</v>
      </c>
      <c r="I572" s="26">
        <f>G572</f>
        <v>7.0380000397562981E-4</v>
      </c>
      <c r="P572" s="31"/>
      <c r="R572" s="43">
        <f t="shared" si="49"/>
        <v>26845.805200000003</v>
      </c>
    </row>
    <row r="573" spans="1:33" s="26" customFormat="1" ht="12.95" customHeight="1" x14ac:dyDescent="0.2">
      <c r="A573" s="47" t="s">
        <v>120</v>
      </c>
      <c r="B573" s="54"/>
      <c r="C573" s="38">
        <v>41877.394</v>
      </c>
      <c r="D573" s="50"/>
      <c r="E573" s="26">
        <f t="shared" si="48"/>
        <v>-1319.0000839507943</v>
      </c>
      <c r="F573" s="26">
        <f t="shared" ref="F573:F586" si="54">ROUND(2*E573,0)/2</f>
        <v>-1319</v>
      </c>
      <c r="G573" s="27">
        <f t="shared" si="51"/>
        <v>-6.8679997639264911E-5</v>
      </c>
      <c r="N573" s="27">
        <f t="shared" ref="N573:N578" si="55">G573</f>
        <v>-6.8679997639264911E-5</v>
      </c>
      <c r="P573" s="31"/>
      <c r="R573" s="43">
        <f t="shared" si="49"/>
        <v>26858.894</v>
      </c>
      <c r="AC573" s="26">
        <v>10</v>
      </c>
      <c r="AD573" s="27"/>
      <c r="AE573" s="26" t="s">
        <v>69</v>
      </c>
      <c r="AG573" s="26" t="s">
        <v>65</v>
      </c>
    </row>
    <row r="574" spans="1:33" s="26" customFormat="1" ht="12.95" customHeight="1" x14ac:dyDescent="0.2">
      <c r="A574" s="47" t="s">
        <v>120</v>
      </c>
      <c r="B574" s="54"/>
      <c r="C574" s="38">
        <v>41877.396999999997</v>
      </c>
      <c r="D574" s="50"/>
      <c r="E574" s="26">
        <f t="shared" si="48"/>
        <v>-1318.9964169097184</v>
      </c>
      <c r="F574" s="26">
        <f t="shared" si="54"/>
        <v>-1319</v>
      </c>
      <c r="G574" s="27">
        <f t="shared" si="51"/>
        <v>2.9313199993339367E-3</v>
      </c>
      <c r="N574" s="27">
        <f t="shared" si="55"/>
        <v>2.9313199993339367E-3</v>
      </c>
      <c r="P574" s="31"/>
      <c r="R574" s="43">
        <f t="shared" si="49"/>
        <v>26858.896999999997</v>
      </c>
      <c r="AC574" s="26">
        <v>10</v>
      </c>
      <c r="AD574" s="27"/>
      <c r="AE574" s="26" t="s">
        <v>71</v>
      </c>
      <c r="AG574" s="26" t="s">
        <v>65</v>
      </c>
    </row>
    <row r="575" spans="1:33" s="26" customFormat="1" ht="12.95" customHeight="1" x14ac:dyDescent="0.2">
      <c r="A575" s="47" t="s">
        <v>120</v>
      </c>
      <c r="B575" s="54"/>
      <c r="C575" s="38">
        <v>41895.394999999997</v>
      </c>
      <c r="D575" s="50"/>
      <c r="E575" s="26">
        <f t="shared" si="48"/>
        <v>-1296.9966151255128</v>
      </c>
      <c r="F575" s="26">
        <f t="shared" si="54"/>
        <v>-1297</v>
      </c>
      <c r="G575" s="27">
        <f t="shared" si="51"/>
        <v>2.7691599971149117E-3</v>
      </c>
      <c r="N575" s="27">
        <f t="shared" si="55"/>
        <v>2.7691599971149117E-3</v>
      </c>
      <c r="P575" s="31"/>
      <c r="R575" s="43">
        <f t="shared" si="49"/>
        <v>26876.894999999997</v>
      </c>
      <c r="AB575" s="26" t="s">
        <v>66</v>
      </c>
      <c r="AC575" s="26">
        <v>9</v>
      </c>
      <c r="AD575" s="27"/>
      <c r="AE575" s="26" t="s">
        <v>71</v>
      </c>
      <c r="AG575" s="26" t="s">
        <v>65</v>
      </c>
    </row>
    <row r="576" spans="1:33" s="26" customFormat="1" ht="12.95" customHeight="1" x14ac:dyDescent="0.2">
      <c r="A576" s="47" t="s">
        <v>121</v>
      </c>
      <c r="B576" s="54"/>
      <c r="C576" s="38">
        <v>41903.578000000001</v>
      </c>
      <c r="D576" s="50"/>
      <c r="E576" s="26">
        <f t="shared" si="48"/>
        <v>-1286.9941494070852</v>
      </c>
      <c r="F576" s="26">
        <f t="shared" si="54"/>
        <v>-1287</v>
      </c>
      <c r="G576" s="27">
        <f t="shared" si="51"/>
        <v>4.7863599975244142E-3</v>
      </c>
      <c r="N576" s="27">
        <f t="shared" si="55"/>
        <v>4.7863599975244142E-3</v>
      </c>
      <c r="P576" s="31"/>
      <c r="R576" s="43">
        <f t="shared" si="49"/>
        <v>26885.078000000001</v>
      </c>
      <c r="AB576" s="26" t="s">
        <v>66</v>
      </c>
      <c r="AC576" s="26">
        <v>6</v>
      </c>
      <c r="AD576" s="27"/>
      <c r="AE576" s="26" t="s">
        <v>69</v>
      </c>
      <c r="AG576" s="26" t="s">
        <v>65</v>
      </c>
    </row>
    <row r="577" spans="1:33" s="26" customFormat="1" ht="12.95" customHeight="1" x14ac:dyDescent="0.2">
      <c r="A577" s="47" t="s">
        <v>121</v>
      </c>
      <c r="B577" s="54"/>
      <c r="C577" s="38">
        <v>41904.391000000003</v>
      </c>
      <c r="D577" s="50"/>
      <c r="E577" s="26">
        <f t="shared" si="48"/>
        <v>-1286.0003812744815</v>
      </c>
      <c r="F577" s="26">
        <f t="shared" si="54"/>
        <v>-1286</v>
      </c>
      <c r="G577" s="27">
        <f t="shared" si="51"/>
        <v>-3.1191999732982367E-4</v>
      </c>
      <c r="N577" s="27">
        <f t="shared" si="55"/>
        <v>-3.1191999732982367E-4</v>
      </c>
      <c r="P577" s="31"/>
      <c r="R577" s="43">
        <f t="shared" si="49"/>
        <v>26885.891000000003</v>
      </c>
      <c r="AB577" s="26" t="s">
        <v>66</v>
      </c>
      <c r="AC577" s="26">
        <v>9</v>
      </c>
      <c r="AD577" s="27"/>
      <c r="AE577" s="26" t="s">
        <v>71</v>
      </c>
      <c r="AG577" s="26" t="s">
        <v>65</v>
      </c>
    </row>
    <row r="578" spans="1:33" s="26" customFormat="1" ht="12.95" customHeight="1" x14ac:dyDescent="0.2">
      <c r="A578" s="47" t="s">
        <v>121</v>
      </c>
      <c r="B578" s="54"/>
      <c r="C578" s="38">
        <v>41913.391000000003</v>
      </c>
      <c r="D578" s="50"/>
      <c r="E578" s="26">
        <f t="shared" si="48"/>
        <v>-1274.9992580353517</v>
      </c>
      <c r="F578" s="26">
        <f t="shared" si="54"/>
        <v>-1275</v>
      </c>
      <c r="G578" s="27">
        <f t="shared" si="51"/>
        <v>6.0700000176439062E-4</v>
      </c>
      <c r="N578" s="27">
        <f t="shared" si="55"/>
        <v>6.0700000176439062E-4</v>
      </c>
      <c r="P578" s="31"/>
      <c r="R578" s="43">
        <f t="shared" si="49"/>
        <v>26894.891000000003</v>
      </c>
      <c r="AB578" s="26" t="s">
        <v>66</v>
      </c>
      <c r="AC578" s="26">
        <v>9</v>
      </c>
      <c r="AD578" s="27"/>
      <c r="AE578" s="26" t="s">
        <v>71</v>
      </c>
      <c r="AG578" s="26" t="s">
        <v>65</v>
      </c>
    </row>
    <row r="579" spans="1:33" s="26" customFormat="1" ht="12.95" customHeight="1" x14ac:dyDescent="0.2">
      <c r="A579" s="72" t="s">
        <v>1657</v>
      </c>
      <c r="B579" s="71" t="s">
        <v>360</v>
      </c>
      <c r="C579" s="72">
        <v>41917.493999999999</v>
      </c>
      <c r="D579" s="72" t="s">
        <v>390</v>
      </c>
      <c r="E579" s="47">
        <f t="shared" si="48"/>
        <v>-1269.9839681853407</v>
      </c>
      <c r="F579" s="26">
        <f t="shared" si="54"/>
        <v>-1270</v>
      </c>
      <c r="G579" s="27">
        <f t="shared" si="51"/>
        <v>1.3115599998855032E-2</v>
      </c>
      <c r="I579" s="27">
        <f t="shared" ref="I579:I586" si="56">G579</f>
        <v>1.3115599998855032E-2</v>
      </c>
      <c r="P579" s="31"/>
      <c r="R579" s="43">
        <f t="shared" si="49"/>
        <v>26898.993999999999</v>
      </c>
    </row>
    <row r="580" spans="1:33" s="26" customFormat="1" ht="12.95" customHeight="1" x14ac:dyDescent="0.2">
      <c r="A580" s="72" t="s">
        <v>1657</v>
      </c>
      <c r="B580" s="71" t="s">
        <v>360</v>
      </c>
      <c r="C580" s="72">
        <v>41917.498</v>
      </c>
      <c r="D580" s="72" t="s">
        <v>390</v>
      </c>
      <c r="E580" s="47">
        <f t="shared" si="48"/>
        <v>-1269.9790787972333</v>
      </c>
      <c r="F580" s="26">
        <f t="shared" si="54"/>
        <v>-1270</v>
      </c>
      <c r="G580" s="27">
        <f t="shared" si="51"/>
        <v>1.7115599999669939E-2</v>
      </c>
      <c r="I580" s="27">
        <f t="shared" si="56"/>
        <v>1.7115599999669939E-2</v>
      </c>
      <c r="P580" s="31"/>
      <c r="R580" s="43">
        <f t="shared" si="49"/>
        <v>26898.998</v>
      </c>
    </row>
    <row r="581" spans="1:33" s="26" customFormat="1" ht="12.95" customHeight="1" x14ac:dyDescent="0.2">
      <c r="A581" s="72" t="s">
        <v>1657</v>
      </c>
      <c r="B581" s="71" t="s">
        <v>360</v>
      </c>
      <c r="C581" s="72">
        <v>41922.387000000002</v>
      </c>
      <c r="D581" s="72" t="s">
        <v>390</v>
      </c>
      <c r="E581" s="47">
        <f t="shared" si="48"/>
        <v>-1264.0030241843294</v>
      </c>
      <c r="F581" s="26">
        <f t="shared" si="54"/>
        <v>-1264</v>
      </c>
      <c r="G581" s="27">
        <f t="shared" si="51"/>
        <v>-2.4740799999563023E-3</v>
      </c>
      <c r="I581" s="27">
        <f t="shared" si="56"/>
        <v>-2.4740799999563023E-3</v>
      </c>
      <c r="P581" s="31"/>
      <c r="R581" s="43">
        <f t="shared" si="49"/>
        <v>26903.887000000002</v>
      </c>
    </row>
    <row r="582" spans="1:33" s="26" customFormat="1" ht="12.95" customHeight="1" x14ac:dyDescent="0.2">
      <c r="A582" s="72" t="s">
        <v>1657</v>
      </c>
      <c r="B582" s="71" t="s">
        <v>360</v>
      </c>
      <c r="C582" s="72">
        <v>41922.387999999999</v>
      </c>
      <c r="D582" s="72" t="s">
        <v>390</v>
      </c>
      <c r="E582" s="47">
        <f t="shared" si="48"/>
        <v>-1264.0018018373071</v>
      </c>
      <c r="F582" s="26">
        <f t="shared" si="54"/>
        <v>-1264</v>
      </c>
      <c r="G582" s="27">
        <f t="shared" si="51"/>
        <v>-1.4740800033905543E-3</v>
      </c>
      <c r="I582" s="27">
        <f t="shared" si="56"/>
        <v>-1.4740800033905543E-3</v>
      </c>
      <c r="P582" s="31"/>
      <c r="R582" s="43">
        <f t="shared" si="49"/>
        <v>26903.887999999999</v>
      </c>
    </row>
    <row r="583" spans="1:33" s="26" customFormat="1" ht="12.95" customHeight="1" x14ac:dyDescent="0.2">
      <c r="A583" s="72" t="s">
        <v>1657</v>
      </c>
      <c r="B583" s="71" t="s">
        <v>360</v>
      </c>
      <c r="C583" s="72">
        <v>41922.389000000003</v>
      </c>
      <c r="D583" s="72" t="s">
        <v>390</v>
      </c>
      <c r="E583" s="47">
        <f t="shared" si="48"/>
        <v>-1264.0005794902756</v>
      </c>
      <c r="F583" s="26">
        <f t="shared" si="54"/>
        <v>-1264</v>
      </c>
      <c r="G583" s="27">
        <f t="shared" si="51"/>
        <v>-4.7407999954884872E-4</v>
      </c>
      <c r="I583" s="27">
        <f t="shared" si="56"/>
        <v>-4.7407999954884872E-4</v>
      </c>
      <c r="P583" s="31"/>
      <c r="R583" s="43">
        <f t="shared" si="49"/>
        <v>26903.889000000003</v>
      </c>
    </row>
    <row r="584" spans="1:33" s="26" customFormat="1" ht="12.95" customHeight="1" x14ac:dyDescent="0.2">
      <c r="A584" s="72" t="s">
        <v>1657</v>
      </c>
      <c r="B584" s="71" t="s">
        <v>360</v>
      </c>
      <c r="C584" s="72">
        <v>41922.389000000003</v>
      </c>
      <c r="D584" s="72" t="s">
        <v>390</v>
      </c>
      <c r="E584" s="47">
        <f t="shared" si="48"/>
        <v>-1264.0005794902756</v>
      </c>
      <c r="F584" s="26">
        <f t="shared" si="54"/>
        <v>-1264</v>
      </c>
      <c r="G584" s="27">
        <f t="shared" si="51"/>
        <v>-4.7407999954884872E-4</v>
      </c>
      <c r="I584" s="27">
        <f t="shared" si="56"/>
        <v>-4.7407999954884872E-4</v>
      </c>
      <c r="P584" s="31"/>
      <c r="R584" s="43">
        <f t="shared" si="49"/>
        <v>26903.889000000003</v>
      </c>
    </row>
    <row r="585" spans="1:33" s="26" customFormat="1" ht="12.95" customHeight="1" x14ac:dyDescent="0.2">
      <c r="A585" s="72" t="s">
        <v>1657</v>
      </c>
      <c r="B585" s="71" t="s">
        <v>360</v>
      </c>
      <c r="C585" s="72">
        <v>41922.392999999996</v>
      </c>
      <c r="D585" s="72" t="s">
        <v>390</v>
      </c>
      <c r="E585" s="47">
        <f t="shared" si="48"/>
        <v>-1263.9956901021774</v>
      </c>
      <c r="F585" s="26">
        <f t="shared" si="54"/>
        <v>-1264</v>
      </c>
      <c r="G585" s="27">
        <f t="shared" si="51"/>
        <v>3.5259199939901009E-3</v>
      </c>
      <c r="I585" s="27">
        <f t="shared" si="56"/>
        <v>3.5259199939901009E-3</v>
      </c>
      <c r="P585" s="31"/>
      <c r="R585" s="43">
        <f t="shared" si="49"/>
        <v>26903.892999999996</v>
      </c>
    </row>
    <row r="586" spans="1:33" s="26" customFormat="1" ht="12.95" customHeight="1" x14ac:dyDescent="0.2">
      <c r="A586" s="47" t="s">
        <v>122</v>
      </c>
      <c r="B586" s="54"/>
      <c r="C586" s="38">
        <v>41922.394999999997</v>
      </c>
      <c r="D586" s="50"/>
      <c r="E586" s="26">
        <f t="shared" si="48"/>
        <v>-1263.9932454081238</v>
      </c>
      <c r="F586" s="26">
        <f t="shared" si="54"/>
        <v>-1264</v>
      </c>
      <c r="G586" s="27">
        <f t="shared" si="51"/>
        <v>5.5259199943975545E-3</v>
      </c>
      <c r="I586" s="27">
        <f t="shared" si="56"/>
        <v>5.5259199943975545E-3</v>
      </c>
      <c r="P586" s="31"/>
      <c r="R586" s="43">
        <f t="shared" si="49"/>
        <v>26903.894999999997</v>
      </c>
      <c r="AB586" s="26" t="s">
        <v>66</v>
      </c>
      <c r="AD586" s="27"/>
      <c r="AG586" s="26" t="s">
        <v>68</v>
      </c>
    </row>
    <row r="587" spans="1:33" s="26" customFormat="1" ht="12.95" customHeight="1" x14ac:dyDescent="0.2">
      <c r="A587" s="47" t="s">
        <v>266</v>
      </c>
      <c r="B587" s="53"/>
      <c r="C587" s="38">
        <v>41931.389000000003</v>
      </c>
      <c r="D587" s="38"/>
      <c r="E587" s="26">
        <f t="shared" si="48"/>
        <v>-1252.9994562511461</v>
      </c>
      <c r="F587" s="26">
        <v>-1253</v>
      </c>
      <c r="G587" s="27">
        <f t="shared" si="51"/>
        <v>4.4483999954536557E-4</v>
      </c>
      <c r="J587" s="27">
        <f>G587</f>
        <v>4.4483999954536557E-4</v>
      </c>
      <c r="P587" s="31"/>
      <c r="R587" s="43">
        <f t="shared" si="49"/>
        <v>26912.889000000003</v>
      </c>
    </row>
    <row r="588" spans="1:33" s="26" customFormat="1" ht="12.95" customHeight="1" x14ac:dyDescent="0.2">
      <c r="A588" s="47" t="s">
        <v>266</v>
      </c>
      <c r="B588" s="52"/>
      <c r="C588" s="38">
        <v>41931.389000000003</v>
      </c>
      <c r="D588" s="55"/>
      <c r="E588" s="26">
        <f t="shared" si="48"/>
        <v>-1252.9994562511461</v>
      </c>
      <c r="F588" s="26">
        <f t="shared" ref="F588:F607" si="57">ROUND(2*E588,0)/2</f>
        <v>-1253</v>
      </c>
      <c r="G588" s="27">
        <f t="shared" si="51"/>
        <v>4.4483999954536557E-4</v>
      </c>
      <c r="H588" s="6"/>
      <c r="I588" s="6"/>
      <c r="J588" s="27">
        <f>+G588</f>
        <v>4.4483999954536557E-4</v>
      </c>
      <c r="K588" s="6"/>
      <c r="L588" s="6"/>
      <c r="M588" s="6"/>
      <c r="N588" s="6"/>
      <c r="O588" s="6"/>
      <c r="P588" s="31"/>
      <c r="R588" s="43">
        <f t="shared" si="49"/>
        <v>26912.889000000003</v>
      </c>
    </row>
    <row r="589" spans="1:33" s="26" customFormat="1" ht="12.95" customHeight="1" x14ac:dyDescent="0.2">
      <c r="A589" s="47" t="s">
        <v>266</v>
      </c>
      <c r="B589" s="54"/>
      <c r="C589" s="38">
        <v>41931.389000000003</v>
      </c>
      <c r="D589" s="50"/>
      <c r="E589" s="26">
        <f t="shared" si="48"/>
        <v>-1252.9994562511461</v>
      </c>
      <c r="F589" s="26">
        <f t="shared" si="57"/>
        <v>-1253</v>
      </c>
      <c r="G589" s="27">
        <f t="shared" si="51"/>
        <v>4.4483999954536557E-4</v>
      </c>
      <c r="J589" s="27">
        <f>G589</f>
        <v>4.4483999954536557E-4</v>
      </c>
      <c r="P589" s="31"/>
      <c r="R589" s="43">
        <f t="shared" si="49"/>
        <v>26912.889000000003</v>
      </c>
      <c r="AB589" s="26" t="s">
        <v>123</v>
      </c>
      <c r="AD589" s="27"/>
      <c r="AG589" s="26" t="s">
        <v>68</v>
      </c>
    </row>
    <row r="590" spans="1:33" s="26" customFormat="1" ht="12.95" customHeight="1" x14ac:dyDescent="0.2">
      <c r="A590" s="49" t="s">
        <v>374</v>
      </c>
      <c r="B590" s="51"/>
      <c r="C590" s="49">
        <v>41931.389000000003</v>
      </c>
      <c r="D590" s="49"/>
      <c r="E590" s="26">
        <f t="shared" si="48"/>
        <v>-1252.9994562511461</v>
      </c>
      <c r="F590" s="26">
        <f t="shared" si="57"/>
        <v>-1253</v>
      </c>
      <c r="G590" s="27">
        <f t="shared" si="51"/>
        <v>4.4483999954536557E-4</v>
      </c>
      <c r="J590" s="27">
        <f>G590</f>
        <v>4.4483999954536557E-4</v>
      </c>
      <c r="P590" s="31"/>
      <c r="R590" s="43">
        <f t="shared" si="49"/>
        <v>26912.889000000003</v>
      </c>
    </row>
    <row r="591" spans="1:33" s="26" customFormat="1" ht="12.95" customHeight="1" x14ac:dyDescent="0.2">
      <c r="A591" s="47" t="s">
        <v>121</v>
      </c>
      <c r="B591" s="54"/>
      <c r="C591" s="38">
        <v>41931.39</v>
      </c>
      <c r="D591" s="50"/>
      <c r="E591" s="26">
        <f t="shared" si="48"/>
        <v>-1252.9982339041237</v>
      </c>
      <c r="F591" s="26">
        <f t="shared" si="57"/>
        <v>-1253</v>
      </c>
      <c r="G591" s="27">
        <f t="shared" si="51"/>
        <v>1.4448399961111136E-3</v>
      </c>
      <c r="N591" s="27">
        <f>G591</f>
        <v>1.4448399961111136E-3</v>
      </c>
      <c r="P591" s="31"/>
      <c r="R591" s="43">
        <f t="shared" si="49"/>
        <v>26912.89</v>
      </c>
      <c r="AB591" s="26" t="s">
        <v>66</v>
      </c>
      <c r="AC591" s="26">
        <v>10</v>
      </c>
      <c r="AD591" s="27"/>
      <c r="AE591" s="26" t="s">
        <v>71</v>
      </c>
      <c r="AG591" s="26" t="s">
        <v>65</v>
      </c>
    </row>
    <row r="592" spans="1:33" s="26" customFormat="1" ht="12.95" customHeight="1" x14ac:dyDescent="0.2">
      <c r="A592" s="47" t="s">
        <v>121</v>
      </c>
      <c r="B592" s="54"/>
      <c r="C592" s="38">
        <v>41954.3</v>
      </c>
      <c r="D592" s="50"/>
      <c r="E592" s="26">
        <f t="shared" si="48"/>
        <v>-1224.9942635254017</v>
      </c>
      <c r="F592" s="26">
        <f t="shared" si="57"/>
        <v>-1225</v>
      </c>
      <c r="G592" s="27">
        <f t="shared" si="51"/>
        <v>4.6930000025895424E-3</v>
      </c>
      <c r="N592" s="27">
        <f>G592</f>
        <v>4.6930000025895424E-3</v>
      </c>
      <c r="P592" s="31"/>
      <c r="R592" s="43">
        <f t="shared" si="49"/>
        <v>26935.800000000003</v>
      </c>
      <c r="AB592" s="26" t="s">
        <v>66</v>
      </c>
      <c r="AC592" s="26">
        <v>6</v>
      </c>
      <c r="AD592" s="27"/>
      <c r="AE592" s="26" t="s">
        <v>69</v>
      </c>
      <c r="AG592" s="26" t="s">
        <v>65</v>
      </c>
    </row>
    <row r="593" spans="1:33" s="26" customFormat="1" ht="12.95" customHeight="1" x14ac:dyDescent="0.2">
      <c r="A593" s="47" t="s">
        <v>124</v>
      </c>
      <c r="B593" s="54"/>
      <c r="C593" s="38">
        <v>41956.749000000003</v>
      </c>
      <c r="D593" s="50"/>
      <c r="E593" s="26">
        <f t="shared" si="48"/>
        <v>-1222.0007356573312</v>
      </c>
      <c r="F593" s="26">
        <f t="shared" si="57"/>
        <v>-1222</v>
      </c>
      <c r="G593" s="27">
        <f t="shared" si="51"/>
        <v>-6.0183999448781833E-4</v>
      </c>
      <c r="O593" s="27">
        <f>G593</f>
        <v>-6.0183999448781833E-4</v>
      </c>
      <c r="P593" s="31"/>
      <c r="R593" s="43">
        <f t="shared" si="49"/>
        <v>26938.249000000003</v>
      </c>
      <c r="AB593" s="26" t="s">
        <v>66</v>
      </c>
      <c r="AD593" s="27"/>
      <c r="AG593" s="26" t="s">
        <v>68</v>
      </c>
    </row>
    <row r="594" spans="1:33" s="26" customFormat="1" ht="12.95" customHeight="1" x14ac:dyDescent="0.2">
      <c r="A594" s="47" t="s">
        <v>125</v>
      </c>
      <c r="B594" s="54"/>
      <c r="C594" s="38">
        <v>41981.296000000002</v>
      </c>
      <c r="D594" s="50"/>
      <c r="E594" s="26">
        <f t="shared" si="48"/>
        <v>-1191.9957831961199</v>
      </c>
      <c r="F594" s="26">
        <f t="shared" si="57"/>
        <v>-1192</v>
      </c>
      <c r="G594" s="27">
        <f t="shared" si="51"/>
        <v>3.449759999057278E-3</v>
      </c>
      <c r="N594" s="27">
        <f t="shared" ref="N594:N599" si="58">G594</f>
        <v>3.449759999057278E-3</v>
      </c>
      <c r="P594" s="31"/>
      <c r="R594" s="43">
        <f t="shared" si="49"/>
        <v>26962.796000000002</v>
      </c>
      <c r="AB594" s="26" t="s">
        <v>66</v>
      </c>
      <c r="AC594" s="26">
        <v>10</v>
      </c>
      <c r="AD594" s="27"/>
      <c r="AE594" s="26" t="s">
        <v>71</v>
      </c>
      <c r="AG594" s="26" t="s">
        <v>65</v>
      </c>
    </row>
    <row r="595" spans="1:33" s="26" customFormat="1" ht="12.95" customHeight="1" x14ac:dyDescent="0.2">
      <c r="A595" s="47" t="s">
        <v>125</v>
      </c>
      <c r="B595" s="54"/>
      <c r="C595" s="38">
        <v>42008.288</v>
      </c>
      <c r="D595" s="50"/>
      <c r="E595" s="26">
        <f t="shared" si="48"/>
        <v>-1159.0021922549456</v>
      </c>
      <c r="F595" s="26">
        <f t="shared" si="57"/>
        <v>-1159</v>
      </c>
      <c r="G595" s="27">
        <f t="shared" si="51"/>
        <v>-1.793479998013936E-3</v>
      </c>
      <c r="N595" s="27">
        <f t="shared" si="58"/>
        <v>-1.793479998013936E-3</v>
      </c>
      <c r="P595" s="31"/>
      <c r="R595" s="43">
        <f t="shared" si="49"/>
        <v>26989.788</v>
      </c>
      <c r="AB595" s="26" t="s">
        <v>66</v>
      </c>
      <c r="AC595" s="26">
        <v>11</v>
      </c>
      <c r="AD595" s="27"/>
      <c r="AE595" s="26" t="s">
        <v>71</v>
      </c>
      <c r="AG595" s="26" t="s">
        <v>65</v>
      </c>
    </row>
    <row r="596" spans="1:33" s="26" customFormat="1" ht="12.95" customHeight="1" x14ac:dyDescent="0.2">
      <c r="A596" s="47" t="s">
        <v>126</v>
      </c>
      <c r="B596" s="54"/>
      <c r="C596" s="38">
        <v>42141.639000000003</v>
      </c>
      <c r="D596" s="50"/>
      <c r="E596" s="26">
        <f t="shared" si="48"/>
        <v>-996.0009939148116</v>
      </c>
      <c r="F596" s="26">
        <f t="shared" si="57"/>
        <v>-996</v>
      </c>
      <c r="G596" s="27">
        <f t="shared" si="51"/>
        <v>-8.1312000111211091E-4</v>
      </c>
      <c r="N596" s="27">
        <f t="shared" si="58"/>
        <v>-8.1312000111211091E-4</v>
      </c>
      <c r="P596" s="31"/>
      <c r="R596" s="43">
        <f t="shared" si="49"/>
        <v>27123.139000000003</v>
      </c>
      <c r="AC596" s="26">
        <v>14</v>
      </c>
      <c r="AD596" s="27"/>
      <c r="AE596" s="26" t="s">
        <v>69</v>
      </c>
      <c r="AG596" s="26" t="s">
        <v>65</v>
      </c>
    </row>
    <row r="597" spans="1:33" s="26" customFormat="1" ht="12.95" customHeight="1" x14ac:dyDescent="0.2">
      <c r="A597" s="47" t="s">
        <v>126</v>
      </c>
      <c r="B597" s="54"/>
      <c r="C597" s="38">
        <v>42160.455999999998</v>
      </c>
      <c r="D597" s="50"/>
      <c r="E597" s="26">
        <f t="shared" ref="E597:E660" si="59">(C597-C$7)/C$8</f>
        <v>-973.00008991585014</v>
      </c>
      <c r="F597" s="26">
        <f t="shared" si="57"/>
        <v>-973</v>
      </c>
      <c r="G597" s="27">
        <f t="shared" si="51"/>
        <v>-7.3560004238970578E-5</v>
      </c>
      <c r="N597" s="27">
        <f t="shared" si="58"/>
        <v>-7.3560004238970578E-5</v>
      </c>
      <c r="P597" s="31"/>
      <c r="R597" s="43">
        <f t="shared" ref="R597:R660" si="60">+C597-15018.5</f>
        <v>27141.955999999998</v>
      </c>
      <c r="AC597" s="26">
        <v>9</v>
      </c>
      <c r="AD597" s="27"/>
      <c r="AE597" s="26" t="s">
        <v>71</v>
      </c>
      <c r="AG597" s="26" t="s">
        <v>65</v>
      </c>
    </row>
    <row r="598" spans="1:33" s="26" customFormat="1" ht="12.95" customHeight="1" x14ac:dyDescent="0.2">
      <c r="A598" s="47" t="s">
        <v>126</v>
      </c>
      <c r="B598" s="54"/>
      <c r="C598" s="38">
        <v>42183.360999999997</v>
      </c>
      <c r="D598" s="50"/>
      <c r="E598" s="26">
        <f t="shared" si="59"/>
        <v>-945.00223127226661</v>
      </c>
      <c r="F598" s="26">
        <f t="shared" si="57"/>
        <v>-945</v>
      </c>
      <c r="G598" s="27">
        <f t="shared" si="51"/>
        <v>-1.8254000024171546E-3</v>
      </c>
      <c r="N598" s="27">
        <f t="shared" si="58"/>
        <v>-1.8254000024171546E-3</v>
      </c>
      <c r="P598" s="31"/>
      <c r="R598" s="43">
        <f t="shared" si="60"/>
        <v>27164.860999999997</v>
      </c>
      <c r="AC598" s="26">
        <v>6</v>
      </c>
      <c r="AD598" s="27"/>
      <c r="AE598" s="26" t="s">
        <v>69</v>
      </c>
      <c r="AG598" s="26" t="s">
        <v>65</v>
      </c>
    </row>
    <row r="599" spans="1:33" s="26" customFormat="1" ht="12.95" customHeight="1" x14ac:dyDescent="0.2">
      <c r="A599" s="47" t="s">
        <v>126</v>
      </c>
      <c r="B599" s="54"/>
      <c r="C599" s="38">
        <v>42187.451999999997</v>
      </c>
      <c r="D599" s="50"/>
      <c r="E599" s="26">
        <f t="shared" si="59"/>
        <v>-940.00160958656852</v>
      </c>
      <c r="F599" s="26">
        <f t="shared" si="57"/>
        <v>-940</v>
      </c>
      <c r="G599" s="27">
        <f t="shared" si="51"/>
        <v>-1.3168000004952773E-3</v>
      </c>
      <c r="N599" s="27">
        <f t="shared" si="58"/>
        <v>-1.3168000004952773E-3</v>
      </c>
      <c r="P599" s="31"/>
      <c r="R599" s="43">
        <f t="shared" si="60"/>
        <v>27168.951999999997</v>
      </c>
      <c r="AB599" s="26" t="s">
        <v>66</v>
      </c>
      <c r="AC599" s="26">
        <v>12</v>
      </c>
      <c r="AD599" s="27"/>
      <c r="AE599" s="26" t="s">
        <v>71</v>
      </c>
      <c r="AG599" s="26" t="s">
        <v>65</v>
      </c>
    </row>
    <row r="600" spans="1:33" s="26" customFormat="1" ht="12.95" customHeight="1" x14ac:dyDescent="0.2">
      <c r="A600" s="72" t="s">
        <v>1757</v>
      </c>
      <c r="B600" s="71" t="s">
        <v>360</v>
      </c>
      <c r="C600" s="72">
        <v>42187.453999999998</v>
      </c>
      <c r="D600" s="72" t="s">
        <v>390</v>
      </c>
      <c r="E600" s="47">
        <f t="shared" si="59"/>
        <v>-939.99916489251484</v>
      </c>
      <c r="F600" s="26">
        <f t="shared" si="57"/>
        <v>-940</v>
      </c>
      <c r="G600" s="27">
        <f t="shared" si="51"/>
        <v>6.8319999991217628E-4</v>
      </c>
      <c r="J600" s="27">
        <f>G600</f>
        <v>6.8319999991217628E-4</v>
      </c>
      <c r="P600" s="31"/>
      <c r="R600" s="43">
        <f t="shared" si="60"/>
        <v>27168.953999999998</v>
      </c>
    </row>
    <row r="601" spans="1:33" s="26" customFormat="1" ht="12.95" customHeight="1" x14ac:dyDescent="0.2">
      <c r="A601" s="72" t="s">
        <v>1757</v>
      </c>
      <c r="B601" s="71" t="s">
        <v>360</v>
      </c>
      <c r="C601" s="72">
        <v>42187.453999999998</v>
      </c>
      <c r="D601" s="72" t="s">
        <v>390</v>
      </c>
      <c r="E601" s="47">
        <f t="shared" si="59"/>
        <v>-939.99916489251484</v>
      </c>
      <c r="F601" s="26">
        <f t="shared" si="57"/>
        <v>-940</v>
      </c>
      <c r="G601" s="27">
        <f t="shared" si="51"/>
        <v>6.8319999991217628E-4</v>
      </c>
      <c r="J601" s="27">
        <f>G601</f>
        <v>6.8319999991217628E-4</v>
      </c>
      <c r="P601" s="31"/>
      <c r="R601" s="43">
        <f t="shared" si="60"/>
        <v>27168.953999999998</v>
      </c>
    </row>
    <row r="602" spans="1:33" s="26" customFormat="1" ht="12.95" customHeight="1" x14ac:dyDescent="0.2">
      <c r="A602" s="47" t="s">
        <v>127</v>
      </c>
      <c r="B602" s="54"/>
      <c r="C602" s="38">
        <v>42195.633999999998</v>
      </c>
      <c r="D602" s="50"/>
      <c r="E602" s="26">
        <f t="shared" si="59"/>
        <v>-930.00036621517222</v>
      </c>
      <c r="F602" s="26">
        <f t="shared" si="57"/>
        <v>-930</v>
      </c>
      <c r="G602" s="27">
        <f t="shared" si="51"/>
        <v>-2.9960000392748043E-4</v>
      </c>
      <c r="O602" s="27">
        <f>G602</f>
        <v>-2.9960000392748043E-4</v>
      </c>
      <c r="P602" s="31"/>
      <c r="R602" s="43">
        <f t="shared" si="60"/>
        <v>27177.133999999998</v>
      </c>
      <c r="AB602" s="26" t="s">
        <v>66</v>
      </c>
      <c r="AD602" s="27"/>
      <c r="AG602" s="26" t="s">
        <v>68</v>
      </c>
    </row>
    <row r="603" spans="1:33" s="26" customFormat="1" ht="12.95" customHeight="1" x14ac:dyDescent="0.2">
      <c r="A603" s="47" t="s">
        <v>128</v>
      </c>
      <c r="B603" s="54"/>
      <c r="C603" s="38">
        <v>42205.451999999997</v>
      </c>
      <c r="D603" s="50"/>
      <c r="E603" s="26">
        <f t="shared" si="59"/>
        <v>-917.99936310830913</v>
      </c>
      <c r="F603" s="26">
        <f t="shared" si="57"/>
        <v>-918</v>
      </c>
      <c r="G603" s="27">
        <f t="shared" si="51"/>
        <v>5.2103999769315124E-4</v>
      </c>
      <c r="N603" s="27">
        <f>G603</f>
        <v>5.2103999769315124E-4</v>
      </c>
      <c r="P603" s="31"/>
      <c r="R603" s="43">
        <f t="shared" si="60"/>
        <v>27186.951999999997</v>
      </c>
      <c r="AB603" s="26" t="s">
        <v>66</v>
      </c>
      <c r="AC603" s="26">
        <v>6</v>
      </c>
      <c r="AD603" s="27"/>
      <c r="AE603" s="26" t="s">
        <v>69</v>
      </c>
      <c r="AG603" s="26" t="s">
        <v>65</v>
      </c>
    </row>
    <row r="604" spans="1:33" s="26" customFormat="1" ht="12.95" customHeight="1" x14ac:dyDescent="0.2">
      <c r="A604" s="47" t="s">
        <v>128</v>
      </c>
      <c r="B604" s="54"/>
      <c r="C604" s="38">
        <v>42214.45</v>
      </c>
      <c r="D604" s="50"/>
      <c r="E604" s="26">
        <f t="shared" si="59"/>
        <v>-907.00068456323311</v>
      </c>
      <c r="F604" s="26">
        <f t="shared" si="57"/>
        <v>-907</v>
      </c>
      <c r="G604" s="27">
        <f t="shared" si="51"/>
        <v>-5.600400036200881E-4</v>
      </c>
      <c r="N604" s="27">
        <f>G604</f>
        <v>-5.600400036200881E-4</v>
      </c>
      <c r="P604" s="31"/>
      <c r="R604" s="43">
        <f t="shared" si="60"/>
        <v>27195.949999999997</v>
      </c>
      <c r="AB604" s="26" t="s">
        <v>66</v>
      </c>
      <c r="AC604" s="26">
        <v>12</v>
      </c>
      <c r="AD604" s="27"/>
      <c r="AE604" s="26" t="s">
        <v>71</v>
      </c>
      <c r="AG604" s="26" t="s">
        <v>65</v>
      </c>
    </row>
    <row r="605" spans="1:33" s="26" customFormat="1" ht="12.95" customHeight="1" x14ac:dyDescent="0.2">
      <c r="A605" s="47" t="s">
        <v>128</v>
      </c>
      <c r="B605" s="54"/>
      <c r="C605" s="38">
        <v>42214.455999999998</v>
      </c>
      <c r="D605" s="50"/>
      <c r="E605" s="26">
        <f t="shared" si="59"/>
        <v>-906.9933504810723</v>
      </c>
      <c r="F605" s="26">
        <f t="shared" si="57"/>
        <v>-907</v>
      </c>
      <c r="G605" s="27">
        <f t="shared" si="51"/>
        <v>5.4399599976022728E-3</v>
      </c>
      <c r="N605" s="27">
        <f>G605</f>
        <v>5.4399599976022728E-3</v>
      </c>
      <c r="P605" s="31"/>
      <c r="R605" s="43">
        <f t="shared" si="60"/>
        <v>27195.955999999998</v>
      </c>
      <c r="AB605" s="26" t="s">
        <v>66</v>
      </c>
      <c r="AC605" s="26">
        <v>10</v>
      </c>
      <c r="AD605" s="27"/>
      <c r="AE605" s="26" t="s">
        <v>69</v>
      </c>
      <c r="AG605" s="26" t="s">
        <v>65</v>
      </c>
    </row>
    <row r="606" spans="1:33" s="26" customFormat="1" ht="12.95" customHeight="1" x14ac:dyDescent="0.2">
      <c r="A606" s="47" t="s">
        <v>128</v>
      </c>
      <c r="B606" s="54"/>
      <c r="C606" s="38">
        <v>42223.445</v>
      </c>
      <c r="D606" s="50"/>
      <c r="E606" s="26">
        <f t="shared" si="59"/>
        <v>-896.00567305923312</v>
      </c>
      <c r="F606" s="26">
        <f t="shared" si="57"/>
        <v>-896</v>
      </c>
      <c r="G606" s="27">
        <f t="shared" ref="G606:G669" si="61">C606-(C$7+F606*C$8)</f>
        <v>-4.6411200019065291E-3</v>
      </c>
      <c r="N606" s="27">
        <f>G606</f>
        <v>-4.6411200019065291E-3</v>
      </c>
      <c r="P606" s="31"/>
      <c r="R606" s="43">
        <f t="shared" si="60"/>
        <v>27204.945</v>
      </c>
      <c r="AB606" s="26" t="s">
        <v>66</v>
      </c>
      <c r="AC606" s="26">
        <v>7</v>
      </c>
      <c r="AD606" s="27"/>
      <c r="AE606" s="26" t="s">
        <v>69</v>
      </c>
      <c r="AG606" s="26" t="s">
        <v>65</v>
      </c>
    </row>
    <row r="607" spans="1:33" s="26" customFormat="1" ht="12.95" customHeight="1" x14ac:dyDescent="0.2">
      <c r="A607" s="47" t="s">
        <v>128</v>
      </c>
      <c r="B607" s="54"/>
      <c r="C607" s="38">
        <v>42223.451000000001</v>
      </c>
      <c r="D607" s="50"/>
      <c r="E607" s="26">
        <f t="shared" si="59"/>
        <v>-895.99833897707219</v>
      </c>
      <c r="F607" s="26">
        <f t="shared" si="57"/>
        <v>-896</v>
      </c>
      <c r="G607" s="27">
        <f t="shared" si="61"/>
        <v>1.3588799993158318E-3</v>
      </c>
      <c r="N607" s="27">
        <f>G607</f>
        <v>1.3588799993158318E-3</v>
      </c>
      <c r="P607" s="31"/>
      <c r="R607" s="43">
        <f t="shared" si="60"/>
        <v>27204.951000000001</v>
      </c>
      <c r="AB607" s="26" t="s">
        <v>66</v>
      </c>
      <c r="AC607" s="26">
        <v>9</v>
      </c>
      <c r="AD607" s="27"/>
      <c r="AE607" s="26" t="s">
        <v>86</v>
      </c>
      <c r="AG607" s="26" t="s">
        <v>65</v>
      </c>
    </row>
    <row r="608" spans="1:33" s="26" customFormat="1" ht="12.95" customHeight="1" x14ac:dyDescent="0.2">
      <c r="A608" s="47" t="s">
        <v>268</v>
      </c>
      <c r="B608" s="53"/>
      <c r="C608" s="38">
        <v>42229.177900000002</v>
      </c>
      <c r="D608" s="38"/>
      <c r="E608" s="26">
        <f t="shared" si="59"/>
        <v>-888.99807979060688</v>
      </c>
      <c r="F608" s="26">
        <v>-889</v>
      </c>
      <c r="G608" s="27">
        <f t="shared" si="61"/>
        <v>1.5709200015407987E-3</v>
      </c>
      <c r="I608" s="26">
        <f>G608</f>
        <v>1.5709200015407987E-3</v>
      </c>
      <c r="P608" s="31"/>
      <c r="R608" s="43">
        <f t="shared" si="60"/>
        <v>27210.677900000002</v>
      </c>
    </row>
    <row r="609" spans="1:33" s="26" customFormat="1" ht="12.95" customHeight="1" x14ac:dyDescent="0.2">
      <c r="A609" s="47" t="s">
        <v>127</v>
      </c>
      <c r="B609" s="54"/>
      <c r="C609" s="38">
        <v>42240.631000000001</v>
      </c>
      <c r="D609" s="50"/>
      <c r="E609" s="26">
        <f t="shared" si="59"/>
        <v>-874.99841706059999</v>
      </c>
      <c r="F609" s="26">
        <f t="shared" ref="F609:F649" si="62">ROUND(2*E609,0)/2</f>
        <v>-875</v>
      </c>
      <c r="G609" s="27">
        <f t="shared" si="61"/>
        <v>1.295000001846347E-3</v>
      </c>
      <c r="O609" s="27">
        <f>G609</f>
        <v>1.295000001846347E-3</v>
      </c>
      <c r="P609" s="31"/>
      <c r="R609" s="43">
        <f t="shared" si="60"/>
        <v>27222.131000000001</v>
      </c>
      <c r="AB609" s="26" t="s">
        <v>66</v>
      </c>
      <c r="AD609" s="27"/>
      <c r="AG609" s="26" t="s">
        <v>68</v>
      </c>
    </row>
    <row r="610" spans="1:33" s="26" customFormat="1" ht="12.95" customHeight="1" x14ac:dyDescent="0.2">
      <c r="A610" s="47" t="s">
        <v>128</v>
      </c>
      <c r="B610" s="54"/>
      <c r="C610" s="38">
        <v>42241.447999999997</v>
      </c>
      <c r="D610" s="50"/>
      <c r="E610" s="26">
        <f t="shared" si="59"/>
        <v>-873.99975953989781</v>
      </c>
      <c r="F610" s="26">
        <f t="shared" si="62"/>
        <v>-874</v>
      </c>
      <c r="G610" s="27">
        <f t="shared" si="61"/>
        <v>1.9671999325510114E-4</v>
      </c>
      <c r="N610" s="27">
        <f>G610</f>
        <v>1.9671999325510114E-4</v>
      </c>
      <c r="P610" s="31"/>
      <c r="R610" s="43">
        <f t="shared" si="60"/>
        <v>27222.947999999997</v>
      </c>
      <c r="AB610" s="26" t="s">
        <v>66</v>
      </c>
      <c r="AC610" s="26">
        <v>9</v>
      </c>
      <c r="AD610" s="27"/>
      <c r="AE610" s="26" t="s">
        <v>71</v>
      </c>
      <c r="AG610" s="26" t="s">
        <v>65</v>
      </c>
    </row>
    <row r="611" spans="1:33" s="26" customFormat="1" ht="12.95" customHeight="1" x14ac:dyDescent="0.2">
      <c r="A611" s="47" t="s">
        <v>128</v>
      </c>
      <c r="B611" s="54"/>
      <c r="C611" s="38">
        <v>42241.449000000001</v>
      </c>
      <c r="D611" s="50"/>
      <c r="E611" s="26">
        <f t="shared" si="59"/>
        <v>-873.99853719286659</v>
      </c>
      <c r="F611" s="26">
        <f t="shared" si="62"/>
        <v>-874</v>
      </c>
      <c r="G611" s="27">
        <f t="shared" si="61"/>
        <v>1.1967199970968068E-3</v>
      </c>
      <c r="N611" s="27">
        <f>G611</f>
        <v>1.1967199970968068E-3</v>
      </c>
      <c r="P611" s="31"/>
      <c r="R611" s="43">
        <f t="shared" si="60"/>
        <v>27222.949000000001</v>
      </c>
      <c r="AB611" s="26" t="s">
        <v>66</v>
      </c>
      <c r="AC611" s="26">
        <v>11</v>
      </c>
      <c r="AD611" s="27"/>
      <c r="AE611" s="26" t="s">
        <v>86</v>
      </c>
      <c r="AG611" s="26" t="s">
        <v>65</v>
      </c>
    </row>
    <row r="612" spans="1:33" s="26" customFormat="1" ht="12.95" customHeight="1" x14ac:dyDescent="0.2">
      <c r="A612" s="47" t="s">
        <v>127</v>
      </c>
      <c r="B612" s="54"/>
      <c r="C612" s="38">
        <v>42249.625999999997</v>
      </c>
      <c r="D612" s="50"/>
      <c r="E612" s="26">
        <f t="shared" si="59"/>
        <v>-864.00340555660887</v>
      </c>
      <c r="F612" s="26">
        <f t="shared" si="62"/>
        <v>-864</v>
      </c>
      <c r="G612" s="27">
        <f t="shared" si="61"/>
        <v>-2.7860800037160516E-3</v>
      </c>
      <c r="O612" s="27">
        <f>G612</f>
        <v>-2.7860800037160516E-3</v>
      </c>
      <c r="P612" s="31"/>
      <c r="R612" s="43">
        <f t="shared" si="60"/>
        <v>27231.125999999997</v>
      </c>
      <c r="AB612" s="26" t="s">
        <v>66</v>
      </c>
      <c r="AD612" s="27"/>
      <c r="AG612" s="26" t="s">
        <v>68</v>
      </c>
    </row>
    <row r="613" spans="1:33" s="26" customFormat="1" ht="12.95" customHeight="1" x14ac:dyDescent="0.2">
      <c r="A613" s="47" t="s">
        <v>128</v>
      </c>
      <c r="B613" s="54"/>
      <c r="C613" s="38">
        <v>42250.453000000001</v>
      </c>
      <c r="D613" s="50"/>
      <c r="E613" s="26">
        <f t="shared" si="59"/>
        <v>-862.99252456562965</v>
      </c>
      <c r="F613" s="26">
        <f t="shared" si="62"/>
        <v>-863</v>
      </c>
      <c r="G613" s="27">
        <f t="shared" si="61"/>
        <v>6.1156399970059283E-3</v>
      </c>
      <c r="N613" s="27">
        <f>G613</f>
        <v>6.1156399970059283E-3</v>
      </c>
      <c r="P613" s="31"/>
      <c r="R613" s="43">
        <f t="shared" si="60"/>
        <v>27231.953000000001</v>
      </c>
      <c r="AB613" s="26" t="s">
        <v>66</v>
      </c>
      <c r="AC613" s="26">
        <v>7</v>
      </c>
      <c r="AD613" s="27"/>
      <c r="AE613" s="26" t="s">
        <v>69</v>
      </c>
      <c r="AG613" s="26" t="s">
        <v>65</v>
      </c>
    </row>
    <row r="614" spans="1:33" s="26" customFormat="1" ht="12.95" customHeight="1" x14ac:dyDescent="0.2">
      <c r="A614" s="72" t="s">
        <v>1757</v>
      </c>
      <c r="B614" s="71" t="s">
        <v>360</v>
      </c>
      <c r="C614" s="72">
        <v>42254.538</v>
      </c>
      <c r="D614" s="72" t="s">
        <v>390</v>
      </c>
      <c r="E614" s="47">
        <f t="shared" si="59"/>
        <v>-857.99923696209237</v>
      </c>
      <c r="F614" s="26">
        <f t="shared" si="62"/>
        <v>-858</v>
      </c>
      <c r="G614" s="27">
        <f t="shared" si="61"/>
        <v>6.2423999770544469E-4</v>
      </c>
      <c r="I614" s="27">
        <f>G614</f>
        <v>6.2423999770544469E-4</v>
      </c>
      <c r="P614" s="31"/>
      <c r="R614" s="43">
        <f t="shared" si="60"/>
        <v>27236.038</v>
      </c>
    </row>
    <row r="615" spans="1:33" s="26" customFormat="1" ht="12.95" customHeight="1" x14ac:dyDescent="0.2">
      <c r="A615" s="72" t="s">
        <v>1757</v>
      </c>
      <c r="B615" s="71" t="s">
        <v>360</v>
      </c>
      <c r="C615" s="72">
        <v>42254.55</v>
      </c>
      <c r="D615" s="72" t="s">
        <v>390</v>
      </c>
      <c r="E615" s="47">
        <f t="shared" si="59"/>
        <v>-857.98456879777063</v>
      </c>
      <c r="F615" s="26">
        <f t="shared" si="62"/>
        <v>-858</v>
      </c>
      <c r="G615" s="27">
        <f t="shared" si="61"/>
        <v>1.2624240000150166E-2</v>
      </c>
      <c r="I615" s="27">
        <f>G615</f>
        <v>1.2624240000150166E-2</v>
      </c>
      <c r="P615" s="31"/>
      <c r="R615" s="43">
        <f t="shared" si="60"/>
        <v>27236.050000000003</v>
      </c>
    </row>
    <row r="616" spans="1:33" s="26" customFormat="1" ht="12.95" customHeight="1" x14ac:dyDescent="0.2">
      <c r="A616" s="72" t="s">
        <v>1757</v>
      </c>
      <c r="B616" s="71" t="s">
        <v>360</v>
      </c>
      <c r="C616" s="72">
        <v>42259.446000000004</v>
      </c>
      <c r="D616" s="72" t="s">
        <v>390</v>
      </c>
      <c r="E616" s="47">
        <f t="shared" si="59"/>
        <v>-851.99995775568323</v>
      </c>
      <c r="F616" s="26">
        <f t="shared" si="62"/>
        <v>-852</v>
      </c>
      <c r="G616" s="27">
        <f t="shared" si="61"/>
        <v>3.4560005587991327E-5</v>
      </c>
      <c r="I616" s="27">
        <f>G616</f>
        <v>3.4560005587991327E-5</v>
      </c>
      <c r="P616" s="31"/>
      <c r="R616" s="43">
        <f t="shared" si="60"/>
        <v>27240.946000000004</v>
      </c>
    </row>
    <row r="617" spans="1:33" s="26" customFormat="1" ht="12.95" customHeight="1" x14ac:dyDescent="0.2">
      <c r="A617" s="72" t="s">
        <v>1757</v>
      </c>
      <c r="B617" s="71" t="s">
        <v>360</v>
      </c>
      <c r="C617" s="72">
        <v>42259.451999999997</v>
      </c>
      <c r="D617" s="72" t="s">
        <v>390</v>
      </c>
      <c r="E617" s="47">
        <f t="shared" si="59"/>
        <v>-851.99262367353128</v>
      </c>
      <c r="F617" s="26">
        <f t="shared" si="62"/>
        <v>-852</v>
      </c>
      <c r="G617" s="27">
        <f t="shared" si="61"/>
        <v>6.0345599995343946E-3</v>
      </c>
      <c r="I617" s="27">
        <f>G617</f>
        <v>6.0345599995343946E-3</v>
      </c>
      <c r="P617" s="31"/>
      <c r="R617" s="43">
        <f t="shared" si="60"/>
        <v>27240.951999999997</v>
      </c>
    </row>
    <row r="618" spans="1:33" s="26" customFormat="1" ht="12.95" customHeight="1" x14ac:dyDescent="0.2">
      <c r="A618" s="47" t="s">
        <v>129</v>
      </c>
      <c r="B618" s="54"/>
      <c r="C618" s="38">
        <v>42263.538999999997</v>
      </c>
      <c r="D618" s="50"/>
      <c r="E618" s="26">
        <f t="shared" si="59"/>
        <v>-846.99689137594044</v>
      </c>
      <c r="F618" s="26">
        <f t="shared" si="62"/>
        <v>-847</v>
      </c>
      <c r="G618" s="27">
        <f t="shared" si="61"/>
        <v>2.543159993365407E-3</v>
      </c>
      <c r="N618" s="27">
        <f>G618</f>
        <v>2.543159993365407E-3</v>
      </c>
      <c r="P618" s="31"/>
      <c r="R618" s="43">
        <f t="shared" si="60"/>
        <v>27245.038999999997</v>
      </c>
      <c r="AB618" s="26" t="s">
        <v>66</v>
      </c>
      <c r="AC618" s="26">
        <v>10</v>
      </c>
      <c r="AD618" s="27"/>
      <c r="AE618" s="26" t="s">
        <v>69</v>
      </c>
      <c r="AG618" s="26" t="s">
        <v>65</v>
      </c>
    </row>
    <row r="619" spans="1:33" s="26" customFormat="1" ht="12.95" customHeight="1" x14ac:dyDescent="0.2">
      <c r="A619" s="47" t="s">
        <v>130</v>
      </c>
      <c r="B619" s="54"/>
      <c r="C619" s="38">
        <v>42267.625999999997</v>
      </c>
      <c r="D619" s="50"/>
      <c r="E619" s="26">
        <f t="shared" si="59"/>
        <v>-842.00115907834947</v>
      </c>
      <c r="F619" s="26">
        <f t="shared" si="62"/>
        <v>-842</v>
      </c>
      <c r="G619" s="27">
        <f t="shared" si="61"/>
        <v>-9.48240005527623E-4</v>
      </c>
      <c r="O619" s="27">
        <f>G619</f>
        <v>-9.48240005527623E-4</v>
      </c>
      <c r="P619" s="31"/>
      <c r="R619" s="43">
        <f t="shared" si="60"/>
        <v>27249.125999999997</v>
      </c>
      <c r="AB619" s="26" t="s">
        <v>66</v>
      </c>
      <c r="AD619" s="27"/>
      <c r="AG619" s="26" t="s">
        <v>68</v>
      </c>
    </row>
    <row r="620" spans="1:33" s="26" customFormat="1" ht="12.95" customHeight="1" x14ac:dyDescent="0.2">
      <c r="A620" s="47" t="s">
        <v>127</v>
      </c>
      <c r="B620" s="54"/>
      <c r="C620" s="38">
        <v>42271.720999999998</v>
      </c>
      <c r="D620" s="50"/>
      <c r="E620" s="26">
        <f t="shared" si="59"/>
        <v>-836.99564800454414</v>
      </c>
      <c r="F620" s="26">
        <f t="shared" si="62"/>
        <v>-837</v>
      </c>
      <c r="G620" s="27">
        <f t="shared" si="61"/>
        <v>3.5603599972091615E-3</v>
      </c>
      <c r="O620" s="27">
        <f>G620</f>
        <v>3.5603599972091615E-3</v>
      </c>
      <c r="P620" s="31"/>
      <c r="R620" s="43">
        <f t="shared" si="60"/>
        <v>27253.220999999998</v>
      </c>
      <c r="AB620" s="26" t="s">
        <v>66</v>
      </c>
      <c r="AD620" s="27"/>
      <c r="AG620" s="26" t="s">
        <v>68</v>
      </c>
    </row>
    <row r="621" spans="1:33" s="26" customFormat="1" ht="12.95" customHeight="1" x14ac:dyDescent="0.2">
      <c r="A621" s="47" t="s">
        <v>129</v>
      </c>
      <c r="B621" s="54"/>
      <c r="C621" s="38">
        <v>42272.536</v>
      </c>
      <c r="D621" s="50"/>
      <c r="E621" s="26">
        <f t="shared" si="59"/>
        <v>-835.99943517788677</v>
      </c>
      <c r="F621" s="26">
        <f t="shared" si="62"/>
        <v>-836</v>
      </c>
      <c r="G621" s="27">
        <f t="shared" si="61"/>
        <v>4.6208000276237726E-4</v>
      </c>
      <c r="N621" s="27">
        <f>G621</f>
        <v>4.6208000276237726E-4</v>
      </c>
      <c r="P621" s="31"/>
      <c r="R621" s="43">
        <f t="shared" si="60"/>
        <v>27254.036</v>
      </c>
      <c r="AB621" s="26" t="s">
        <v>66</v>
      </c>
      <c r="AC621" s="26">
        <v>8</v>
      </c>
      <c r="AD621" s="27"/>
      <c r="AE621" s="26" t="s">
        <v>86</v>
      </c>
      <c r="AG621" s="26" t="s">
        <v>65</v>
      </c>
    </row>
    <row r="622" spans="1:33" s="26" customFormat="1" ht="12.95" customHeight="1" x14ac:dyDescent="0.2">
      <c r="A622" s="47" t="s">
        <v>129</v>
      </c>
      <c r="B622" s="54"/>
      <c r="C622" s="38">
        <v>42273.364999999998</v>
      </c>
      <c r="D622" s="50"/>
      <c r="E622" s="26">
        <f t="shared" si="59"/>
        <v>-834.98610949286285</v>
      </c>
      <c r="F622" s="26">
        <f t="shared" si="62"/>
        <v>-835</v>
      </c>
      <c r="G622" s="27">
        <f t="shared" si="61"/>
        <v>1.1363799996615853E-2</v>
      </c>
      <c r="N622" s="27">
        <f>G622</f>
        <v>1.1363799996615853E-2</v>
      </c>
      <c r="P622" s="31"/>
      <c r="R622" s="43">
        <f t="shared" si="60"/>
        <v>27254.864999999998</v>
      </c>
      <c r="AB622" s="26" t="s">
        <v>66</v>
      </c>
      <c r="AC622" s="26">
        <v>9</v>
      </c>
      <c r="AD622" s="27"/>
      <c r="AE622" s="26" t="s">
        <v>92</v>
      </c>
      <c r="AG622" s="26" t="s">
        <v>65</v>
      </c>
    </row>
    <row r="623" spans="1:33" s="26" customFormat="1" ht="12.95" customHeight="1" x14ac:dyDescent="0.2">
      <c r="A623" s="47" t="s">
        <v>131</v>
      </c>
      <c r="B623" s="54"/>
      <c r="C623" s="38">
        <v>42318.349000000002</v>
      </c>
      <c r="D623" s="50"/>
      <c r="E623" s="26">
        <f t="shared" si="59"/>
        <v>-780.0000508496347</v>
      </c>
      <c r="F623" s="26">
        <f t="shared" si="62"/>
        <v>-780</v>
      </c>
      <c r="G623" s="27">
        <f t="shared" si="61"/>
        <v>-4.159999662078917E-5</v>
      </c>
      <c r="N623" s="27">
        <f>G623</f>
        <v>-4.159999662078917E-5</v>
      </c>
      <c r="P623" s="31"/>
      <c r="R623" s="43">
        <f t="shared" si="60"/>
        <v>27299.849000000002</v>
      </c>
      <c r="AB623" s="26" t="s">
        <v>66</v>
      </c>
      <c r="AD623" s="27"/>
      <c r="AG623" s="26" t="s">
        <v>68</v>
      </c>
    </row>
    <row r="624" spans="1:33" s="26" customFormat="1" ht="12.95" customHeight="1" x14ac:dyDescent="0.2">
      <c r="A624" s="47" t="s">
        <v>129</v>
      </c>
      <c r="B624" s="54"/>
      <c r="C624" s="38">
        <v>42318.355000000003</v>
      </c>
      <c r="D624" s="50"/>
      <c r="E624" s="26">
        <f t="shared" si="59"/>
        <v>-779.99271676747378</v>
      </c>
      <c r="F624" s="26">
        <f t="shared" si="62"/>
        <v>-780</v>
      </c>
      <c r="G624" s="27">
        <f t="shared" si="61"/>
        <v>5.9584000046015717E-3</v>
      </c>
      <c r="N624" s="27">
        <f>G624</f>
        <v>5.9584000046015717E-3</v>
      </c>
      <c r="P624" s="31"/>
      <c r="R624" s="43">
        <f t="shared" si="60"/>
        <v>27299.855000000003</v>
      </c>
      <c r="AB624" s="26" t="s">
        <v>66</v>
      </c>
      <c r="AC624" s="26">
        <v>10</v>
      </c>
      <c r="AD624" s="27"/>
      <c r="AE624" s="26" t="s">
        <v>69</v>
      </c>
      <c r="AG624" s="26" t="s">
        <v>65</v>
      </c>
    </row>
    <row r="625" spans="1:33" s="26" customFormat="1" ht="12.95" customHeight="1" x14ac:dyDescent="0.2">
      <c r="A625" s="47" t="s">
        <v>129</v>
      </c>
      <c r="B625" s="54"/>
      <c r="C625" s="38">
        <v>42318.394</v>
      </c>
      <c r="D625" s="50"/>
      <c r="E625" s="26">
        <f t="shared" si="59"/>
        <v>-779.94504523344119</v>
      </c>
      <c r="F625" s="26">
        <f t="shared" si="62"/>
        <v>-780</v>
      </c>
      <c r="G625" s="27">
        <f t="shared" si="61"/>
        <v>4.4958400001632981E-2</v>
      </c>
      <c r="N625" s="27">
        <f>G625</f>
        <v>4.4958400001632981E-2</v>
      </c>
      <c r="P625" s="31"/>
      <c r="R625" s="43">
        <f t="shared" si="60"/>
        <v>27299.894</v>
      </c>
      <c r="AC625" s="26">
        <v>11</v>
      </c>
      <c r="AD625" s="27"/>
      <c r="AE625" s="26" t="s">
        <v>71</v>
      </c>
      <c r="AG625" s="26" t="s">
        <v>65</v>
      </c>
    </row>
    <row r="626" spans="1:33" s="26" customFormat="1" ht="12.95" customHeight="1" x14ac:dyDescent="0.2">
      <c r="A626" s="47" t="s">
        <v>127</v>
      </c>
      <c r="B626" s="54"/>
      <c r="C626" s="38">
        <v>42325.711000000003</v>
      </c>
      <c r="D626" s="50"/>
      <c r="E626" s="26">
        <f t="shared" si="59"/>
        <v>-771.00113204002548</v>
      </c>
      <c r="F626" s="26">
        <f t="shared" si="62"/>
        <v>-771</v>
      </c>
      <c r="G626" s="27">
        <f t="shared" si="61"/>
        <v>-9.2611999571090564E-4</v>
      </c>
      <c r="O626" s="27">
        <f>G626</f>
        <v>-9.2611999571090564E-4</v>
      </c>
      <c r="P626" s="31"/>
      <c r="R626" s="43">
        <f t="shared" si="60"/>
        <v>27307.211000000003</v>
      </c>
      <c r="AB626" s="26" t="s">
        <v>66</v>
      </c>
      <c r="AD626" s="27"/>
      <c r="AG626" s="26" t="s">
        <v>68</v>
      </c>
    </row>
    <row r="627" spans="1:33" s="26" customFormat="1" ht="12.95" customHeight="1" x14ac:dyDescent="0.2">
      <c r="A627" s="72" t="s">
        <v>2</v>
      </c>
      <c r="B627" s="71" t="s">
        <v>360</v>
      </c>
      <c r="C627" s="72">
        <v>42358.419000000002</v>
      </c>
      <c r="D627" s="72" t="s">
        <v>390</v>
      </c>
      <c r="E627" s="47">
        <f t="shared" si="59"/>
        <v>-731.02060549497673</v>
      </c>
      <c r="F627" s="26">
        <f t="shared" si="62"/>
        <v>-731</v>
      </c>
      <c r="G627" s="27">
        <f t="shared" si="61"/>
        <v>-1.6857319998962339E-2</v>
      </c>
      <c r="I627" s="27">
        <f>G627</f>
        <v>-1.6857319998962339E-2</v>
      </c>
      <c r="P627" s="31"/>
      <c r="R627" s="43">
        <f t="shared" si="60"/>
        <v>27339.919000000002</v>
      </c>
    </row>
    <row r="628" spans="1:33" s="26" customFormat="1" ht="12.95" customHeight="1" x14ac:dyDescent="0.2">
      <c r="A628" s="47" t="s">
        <v>132</v>
      </c>
      <c r="B628" s="54"/>
      <c r="C628" s="38">
        <v>42395.252</v>
      </c>
      <c r="D628" s="50"/>
      <c r="E628" s="26">
        <f t="shared" si="59"/>
        <v>-685.9978974653269</v>
      </c>
      <c r="F628" s="26">
        <f t="shared" si="62"/>
        <v>-686</v>
      </c>
      <c r="G628" s="27">
        <f t="shared" si="61"/>
        <v>1.7200799993588589E-3</v>
      </c>
      <c r="N628" s="27">
        <f>G628</f>
        <v>1.7200799993588589E-3</v>
      </c>
      <c r="P628" s="31"/>
      <c r="R628" s="43">
        <f t="shared" si="60"/>
        <v>27376.752</v>
      </c>
      <c r="AB628" s="26" t="s">
        <v>66</v>
      </c>
      <c r="AC628" s="26">
        <v>11</v>
      </c>
      <c r="AD628" s="27"/>
      <c r="AE628" s="26" t="s">
        <v>69</v>
      </c>
      <c r="AG628" s="26" t="s">
        <v>65</v>
      </c>
    </row>
    <row r="629" spans="1:33" s="26" customFormat="1" ht="12.95" customHeight="1" x14ac:dyDescent="0.2">
      <c r="A629" s="47" t="s">
        <v>132</v>
      </c>
      <c r="B629" s="54"/>
      <c r="C629" s="38">
        <v>42404.250999999997</v>
      </c>
      <c r="D629" s="50"/>
      <c r="E629" s="26">
        <f t="shared" si="59"/>
        <v>-674.99799657322853</v>
      </c>
      <c r="F629" s="26">
        <f t="shared" si="62"/>
        <v>-675</v>
      </c>
      <c r="G629" s="27">
        <f t="shared" si="61"/>
        <v>1.6389999946113676E-3</v>
      </c>
      <c r="N629" s="27">
        <f>G629</f>
        <v>1.6389999946113676E-3</v>
      </c>
      <c r="P629" s="31"/>
      <c r="R629" s="43">
        <f t="shared" si="60"/>
        <v>27385.750999999997</v>
      </c>
      <c r="AB629" s="26" t="s">
        <v>66</v>
      </c>
      <c r="AC629" s="26">
        <v>7</v>
      </c>
      <c r="AD629" s="27"/>
      <c r="AE629" s="26" t="s">
        <v>69</v>
      </c>
      <c r="AG629" s="26" t="s">
        <v>65</v>
      </c>
    </row>
    <row r="630" spans="1:33" s="26" customFormat="1" ht="12.95" customHeight="1" x14ac:dyDescent="0.2">
      <c r="A630" s="47" t="s">
        <v>133</v>
      </c>
      <c r="B630" s="54"/>
      <c r="C630" s="38">
        <v>42470.506999999998</v>
      </c>
      <c r="D630" s="50"/>
      <c r="E630" s="26">
        <f t="shared" si="59"/>
        <v>-594.01017198080763</v>
      </c>
      <c r="F630" s="26">
        <f t="shared" si="62"/>
        <v>-594</v>
      </c>
      <c r="G630" s="27">
        <f t="shared" si="61"/>
        <v>-8.3216800048830919E-3</v>
      </c>
      <c r="N630" s="27">
        <f>G630</f>
        <v>-8.3216800048830919E-3</v>
      </c>
      <c r="P630" s="31"/>
      <c r="R630" s="43">
        <f t="shared" si="60"/>
        <v>27452.006999999998</v>
      </c>
      <c r="AB630" s="26" t="s">
        <v>66</v>
      </c>
      <c r="AC630" s="26">
        <v>7</v>
      </c>
      <c r="AD630" s="27"/>
      <c r="AE630" s="26" t="s">
        <v>69</v>
      </c>
      <c r="AG630" s="26" t="s">
        <v>65</v>
      </c>
    </row>
    <row r="631" spans="1:33" s="26" customFormat="1" ht="12.95" customHeight="1" x14ac:dyDescent="0.2">
      <c r="A631" s="47" t="s">
        <v>134</v>
      </c>
      <c r="B631" s="54"/>
      <c r="C631" s="38">
        <v>42491.786999999997</v>
      </c>
      <c r="D631" s="50"/>
      <c r="E631" s="26">
        <f t="shared" si="59"/>
        <v>-567.99862725540027</v>
      </c>
      <c r="F631" s="26">
        <f t="shared" si="62"/>
        <v>-568</v>
      </c>
      <c r="G631" s="27">
        <f t="shared" si="61"/>
        <v>1.1230399977648631E-3</v>
      </c>
      <c r="O631" s="27">
        <f>G631</f>
        <v>1.1230399977648631E-3</v>
      </c>
      <c r="P631" s="31"/>
      <c r="R631" s="43">
        <f t="shared" si="60"/>
        <v>27473.286999999997</v>
      </c>
      <c r="AB631" s="26" t="s">
        <v>66</v>
      </c>
      <c r="AD631" s="27"/>
      <c r="AG631" s="26" t="s">
        <v>68</v>
      </c>
    </row>
    <row r="632" spans="1:33" s="26" customFormat="1" ht="12.95" customHeight="1" x14ac:dyDescent="0.2">
      <c r="A632" s="47" t="s">
        <v>134</v>
      </c>
      <c r="B632" s="54"/>
      <c r="C632" s="38">
        <v>42504.873</v>
      </c>
      <c r="D632" s="50"/>
      <c r="E632" s="26">
        <f t="shared" si="59"/>
        <v>-552.00299406570207</v>
      </c>
      <c r="F632" s="26">
        <f t="shared" si="62"/>
        <v>-552</v>
      </c>
      <c r="G632" s="27">
        <f t="shared" si="61"/>
        <v>-2.4494399985997006E-3</v>
      </c>
      <c r="O632" s="27">
        <f>G632</f>
        <v>-2.4494399985997006E-3</v>
      </c>
      <c r="P632" s="31"/>
      <c r="R632" s="43">
        <f t="shared" si="60"/>
        <v>27486.373</v>
      </c>
      <c r="AB632" s="26" t="s">
        <v>66</v>
      </c>
      <c r="AD632" s="27"/>
      <c r="AG632" s="26" t="s">
        <v>68</v>
      </c>
    </row>
    <row r="633" spans="1:33" s="26" customFormat="1" ht="12.95" customHeight="1" x14ac:dyDescent="0.2">
      <c r="A633" s="47" t="s">
        <v>134</v>
      </c>
      <c r="B633" s="54"/>
      <c r="C633" s="38">
        <v>42509.784</v>
      </c>
      <c r="D633" s="50"/>
      <c r="E633" s="26">
        <f t="shared" si="59"/>
        <v>-546.0000478182169</v>
      </c>
      <c r="F633" s="26">
        <f t="shared" si="62"/>
        <v>-546</v>
      </c>
      <c r="G633" s="27">
        <f t="shared" si="61"/>
        <v>-3.9120001019909978E-5</v>
      </c>
      <c r="O633" s="27">
        <f>G633</f>
        <v>-3.9120001019909978E-5</v>
      </c>
      <c r="P633" s="31"/>
      <c r="R633" s="43">
        <f t="shared" si="60"/>
        <v>27491.284</v>
      </c>
      <c r="AB633" s="26" t="s">
        <v>66</v>
      </c>
      <c r="AD633" s="27"/>
      <c r="AG633" s="26" t="s">
        <v>68</v>
      </c>
    </row>
    <row r="634" spans="1:33" s="26" customFormat="1" ht="12.95" customHeight="1" x14ac:dyDescent="0.2">
      <c r="A634" s="47" t="s">
        <v>135</v>
      </c>
      <c r="B634" s="54"/>
      <c r="C634" s="38">
        <v>42510.603000000003</v>
      </c>
      <c r="D634" s="50"/>
      <c r="E634" s="26">
        <f t="shared" si="59"/>
        <v>-544.99894560345228</v>
      </c>
      <c r="F634" s="26">
        <f t="shared" si="62"/>
        <v>-545</v>
      </c>
      <c r="G634" s="27">
        <f t="shared" si="61"/>
        <v>8.6260000534821302E-4</v>
      </c>
      <c r="N634" s="27">
        <f>G634</f>
        <v>8.6260000534821302E-4</v>
      </c>
      <c r="P634" s="31"/>
      <c r="R634" s="43">
        <f t="shared" si="60"/>
        <v>27492.103000000003</v>
      </c>
      <c r="AB634" s="26" t="s">
        <v>66</v>
      </c>
      <c r="AC634" s="26">
        <v>10</v>
      </c>
      <c r="AD634" s="27"/>
      <c r="AE634" s="26" t="s">
        <v>69</v>
      </c>
      <c r="AG634" s="26" t="s">
        <v>65</v>
      </c>
    </row>
    <row r="635" spans="1:33" s="26" customFormat="1" ht="12.95" customHeight="1" x14ac:dyDescent="0.2">
      <c r="A635" s="47" t="s">
        <v>134</v>
      </c>
      <c r="B635" s="54"/>
      <c r="C635" s="38">
        <v>42522.877</v>
      </c>
      <c r="D635" s="50"/>
      <c r="E635" s="26">
        <f t="shared" si="59"/>
        <v>-529.99585819933554</v>
      </c>
      <c r="F635" s="26">
        <f t="shared" si="62"/>
        <v>-530</v>
      </c>
      <c r="G635" s="27">
        <f t="shared" si="61"/>
        <v>3.3884000004036352E-3</v>
      </c>
      <c r="O635" s="27">
        <f>G635</f>
        <v>3.3884000004036352E-3</v>
      </c>
      <c r="P635" s="31"/>
      <c r="R635" s="43">
        <f t="shared" si="60"/>
        <v>27504.377</v>
      </c>
      <c r="AB635" s="26" t="s">
        <v>66</v>
      </c>
      <c r="AD635" s="27"/>
      <c r="AG635" s="26" t="s">
        <v>68</v>
      </c>
    </row>
    <row r="636" spans="1:33" s="26" customFormat="1" ht="12.95" customHeight="1" x14ac:dyDescent="0.2">
      <c r="A636" s="47" t="s">
        <v>135</v>
      </c>
      <c r="B636" s="54"/>
      <c r="C636" s="38">
        <v>42524.512999999999</v>
      </c>
      <c r="D636" s="50"/>
      <c r="E636" s="26">
        <f t="shared" si="59"/>
        <v>-527.99609846386875</v>
      </c>
      <c r="F636" s="26">
        <f t="shared" si="62"/>
        <v>-528</v>
      </c>
      <c r="G636" s="27">
        <f t="shared" si="61"/>
        <v>3.1918399981805123E-3</v>
      </c>
      <c r="N636" s="27">
        <f>G636</f>
        <v>3.1918399981805123E-3</v>
      </c>
      <c r="P636" s="31"/>
      <c r="R636" s="43">
        <f t="shared" si="60"/>
        <v>27506.012999999999</v>
      </c>
      <c r="AB636" s="26" t="s">
        <v>66</v>
      </c>
      <c r="AC636" s="26">
        <v>11</v>
      </c>
      <c r="AD636" s="27"/>
      <c r="AE636" s="26" t="s">
        <v>69</v>
      </c>
      <c r="AG636" s="26" t="s">
        <v>65</v>
      </c>
    </row>
    <row r="637" spans="1:33" s="26" customFormat="1" ht="12.95" customHeight="1" x14ac:dyDescent="0.2">
      <c r="A637" s="47" t="s">
        <v>135</v>
      </c>
      <c r="B637" s="54"/>
      <c r="C637" s="38">
        <v>42528.601000000002</v>
      </c>
      <c r="D637" s="50"/>
      <c r="E637" s="26">
        <f t="shared" si="59"/>
        <v>-522.99914381924657</v>
      </c>
      <c r="F637" s="26">
        <f t="shared" si="62"/>
        <v>-523</v>
      </c>
      <c r="G637" s="27">
        <f t="shared" si="61"/>
        <v>7.0044000312918797E-4</v>
      </c>
      <c r="N637" s="27">
        <f>G637</f>
        <v>7.0044000312918797E-4</v>
      </c>
      <c r="P637" s="31"/>
      <c r="R637" s="43">
        <f t="shared" si="60"/>
        <v>27510.101000000002</v>
      </c>
      <c r="AB637" s="26" t="s">
        <v>66</v>
      </c>
      <c r="AC637" s="26">
        <v>6</v>
      </c>
      <c r="AD637" s="27"/>
      <c r="AE637" s="26" t="s">
        <v>69</v>
      </c>
      <c r="AG637" s="26" t="s">
        <v>65</v>
      </c>
    </row>
    <row r="638" spans="1:33" s="26" customFormat="1" ht="12.95" customHeight="1" x14ac:dyDescent="0.2">
      <c r="A638" s="47" t="s">
        <v>135</v>
      </c>
      <c r="B638" s="54"/>
      <c r="C638" s="38">
        <v>42529.421999999999</v>
      </c>
      <c r="D638" s="50"/>
      <c r="E638" s="26">
        <f t="shared" si="59"/>
        <v>-521.99559691043726</v>
      </c>
      <c r="F638" s="26">
        <f t="shared" si="62"/>
        <v>-522</v>
      </c>
      <c r="G638" s="27">
        <f t="shared" si="61"/>
        <v>3.6021599953528494E-3</v>
      </c>
      <c r="N638" s="27">
        <f>G638</f>
        <v>3.6021599953528494E-3</v>
      </c>
      <c r="P638" s="31"/>
      <c r="R638" s="43">
        <f t="shared" si="60"/>
        <v>27510.921999999999</v>
      </c>
      <c r="AB638" s="26" t="s">
        <v>66</v>
      </c>
      <c r="AC638" s="26">
        <v>10</v>
      </c>
      <c r="AD638" s="27"/>
      <c r="AE638" s="26" t="s">
        <v>69</v>
      </c>
      <c r="AG638" s="26" t="s">
        <v>65</v>
      </c>
    </row>
    <row r="639" spans="1:33" s="26" customFormat="1" ht="12.95" customHeight="1" x14ac:dyDescent="0.2">
      <c r="A639" s="47" t="s">
        <v>135</v>
      </c>
      <c r="B639" s="54"/>
      <c r="C639" s="38">
        <v>42538.419000000002</v>
      </c>
      <c r="D639" s="50"/>
      <c r="E639" s="26">
        <f t="shared" si="59"/>
        <v>-510.99814071238359</v>
      </c>
      <c r="F639" s="26">
        <f t="shared" si="62"/>
        <v>-511</v>
      </c>
      <c r="G639" s="27">
        <f t="shared" si="61"/>
        <v>1.521079997473862E-3</v>
      </c>
      <c r="N639" s="27">
        <f>G639</f>
        <v>1.521079997473862E-3</v>
      </c>
      <c r="P639" s="31"/>
      <c r="R639" s="43">
        <f t="shared" si="60"/>
        <v>27519.919000000002</v>
      </c>
      <c r="AB639" s="26" t="s">
        <v>66</v>
      </c>
      <c r="AC639" s="26">
        <v>6</v>
      </c>
      <c r="AD639" s="27"/>
      <c r="AE639" s="26" t="s">
        <v>69</v>
      </c>
      <c r="AG639" s="26" t="s">
        <v>65</v>
      </c>
    </row>
    <row r="640" spans="1:33" s="26" customFormat="1" ht="12.95" customHeight="1" x14ac:dyDescent="0.2">
      <c r="A640" s="47" t="s">
        <v>135</v>
      </c>
      <c r="B640" s="54"/>
      <c r="C640" s="38">
        <v>42546.6</v>
      </c>
      <c r="D640" s="50"/>
      <c r="E640" s="26">
        <f t="shared" si="59"/>
        <v>-500.99811968801856</v>
      </c>
      <c r="F640" s="26">
        <f t="shared" si="62"/>
        <v>-501</v>
      </c>
      <c r="G640" s="27">
        <f t="shared" si="61"/>
        <v>1.5382799974759109E-3</v>
      </c>
      <c r="N640" s="27">
        <f>G640</f>
        <v>1.5382799974759109E-3</v>
      </c>
      <c r="P640" s="31"/>
      <c r="R640" s="43">
        <f t="shared" si="60"/>
        <v>27528.1</v>
      </c>
      <c r="AB640" s="26" t="s">
        <v>66</v>
      </c>
      <c r="AC640" s="26">
        <v>8</v>
      </c>
      <c r="AD640" s="27"/>
      <c r="AE640" s="26" t="s">
        <v>69</v>
      </c>
      <c r="AG640" s="26" t="s">
        <v>65</v>
      </c>
    </row>
    <row r="641" spans="1:33" s="26" customFormat="1" ht="12.95" customHeight="1" x14ac:dyDescent="0.2">
      <c r="A641" s="47" t="s">
        <v>134</v>
      </c>
      <c r="B641" s="54"/>
      <c r="C641" s="38">
        <v>42550.690999999999</v>
      </c>
      <c r="D641" s="50"/>
      <c r="E641" s="26">
        <f t="shared" si="59"/>
        <v>-495.99749800232041</v>
      </c>
      <c r="F641" s="26">
        <f t="shared" si="62"/>
        <v>-496</v>
      </c>
      <c r="G641" s="27">
        <f t="shared" si="61"/>
        <v>2.0468799993977882E-3</v>
      </c>
      <c r="O641" s="27">
        <f>G641</f>
        <v>2.0468799993977882E-3</v>
      </c>
      <c r="P641" s="31"/>
      <c r="R641" s="43">
        <f t="shared" si="60"/>
        <v>27532.190999999999</v>
      </c>
      <c r="AB641" s="26" t="s">
        <v>66</v>
      </c>
      <c r="AD641" s="27"/>
      <c r="AG641" s="26" t="s">
        <v>68</v>
      </c>
    </row>
    <row r="642" spans="1:33" s="26" customFormat="1" ht="12.95" customHeight="1" x14ac:dyDescent="0.2">
      <c r="A642" s="47" t="s">
        <v>135</v>
      </c>
      <c r="B642" s="54"/>
      <c r="C642" s="38">
        <v>42551.512000000002</v>
      </c>
      <c r="D642" s="50"/>
      <c r="E642" s="26">
        <f t="shared" si="59"/>
        <v>-494.99395109350218</v>
      </c>
      <c r="F642" s="26">
        <f t="shared" si="62"/>
        <v>-495</v>
      </c>
      <c r="G642" s="27">
        <f t="shared" si="61"/>
        <v>4.9485999988974072E-3</v>
      </c>
      <c r="N642" s="27">
        <f>G642</f>
        <v>4.9485999988974072E-3</v>
      </c>
      <c r="P642" s="31"/>
      <c r="R642" s="43">
        <f t="shared" si="60"/>
        <v>27533.012000000002</v>
      </c>
      <c r="AB642" s="26" t="s">
        <v>66</v>
      </c>
      <c r="AC642" s="26">
        <v>9</v>
      </c>
      <c r="AD642" s="27"/>
      <c r="AE642" s="26" t="s">
        <v>71</v>
      </c>
      <c r="AG642" s="26" t="s">
        <v>65</v>
      </c>
    </row>
    <row r="643" spans="1:33" s="26" customFormat="1" ht="12.95" customHeight="1" x14ac:dyDescent="0.2">
      <c r="A643" s="47" t="s">
        <v>134</v>
      </c>
      <c r="B643" s="54"/>
      <c r="C643" s="38">
        <v>42568.69</v>
      </c>
      <c r="D643" s="50"/>
      <c r="E643" s="26">
        <f t="shared" si="59"/>
        <v>-473.99647387108348</v>
      </c>
      <c r="F643" s="26">
        <f t="shared" si="62"/>
        <v>-474</v>
      </c>
      <c r="G643" s="27">
        <f t="shared" si="61"/>
        <v>2.8847200010204688E-3</v>
      </c>
      <c r="O643" s="27">
        <f>G643</f>
        <v>2.8847200010204688E-3</v>
      </c>
      <c r="P643" s="31"/>
      <c r="R643" s="43">
        <f t="shared" si="60"/>
        <v>27550.190000000002</v>
      </c>
      <c r="AB643" s="26" t="s">
        <v>66</v>
      </c>
      <c r="AD643" s="27"/>
      <c r="AG643" s="26" t="s">
        <v>68</v>
      </c>
    </row>
    <row r="644" spans="1:33" s="26" customFormat="1" ht="12.95" customHeight="1" x14ac:dyDescent="0.2">
      <c r="A644" s="47" t="s">
        <v>136</v>
      </c>
      <c r="B644" s="54"/>
      <c r="C644" s="38">
        <v>42569.506000000001</v>
      </c>
      <c r="D644" s="50"/>
      <c r="E644" s="26">
        <f t="shared" si="59"/>
        <v>-472.99903869740376</v>
      </c>
      <c r="F644" s="26">
        <f t="shared" si="62"/>
        <v>-473</v>
      </c>
      <c r="G644" s="27">
        <f t="shared" si="61"/>
        <v>7.8644000313943252E-4</v>
      </c>
      <c r="N644" s="27">
        <f>G644</f>
        <v>7.8644000313943252E-4</v>
      </c>
      <c r="P644" s="31"/>
      <c r="R644" s="43">
        <f t="shared" si="60"/>
        <v>27551.006000000001</v>
      </c>
      <c r="AB644" s="26" t="s">
        <v>66</v>
      </c>
      <c r="AC644" s="26">
        <v>8</v>
      </c>
      <c r="AD644" s="27"/>
      <c r="AE644" s="26" t="s">
        <v>71</v>
      </c>
      <c r="AG644" s="26" t="s">
        <v>65</v>
      </c>
    </row>
    <row r="645" spans="1:33" s="26" customFormat="1" ht="12.95" customHeight="1" x14ac:dyDescent="0.2">
      <c r="A645" s="47" t="s">
        <v>134</v>
      </c>
      <c r="B645" s="54"/>
      <c r="C645" s="38">
        <v>42572.773999999998</v>
      </c>
      <c r="D645" s="50"/>
      <c r="E645" s="26">
        <f t="shared" si="59"/>
        <v>-469.00440861457753</v>
      </c>
      <c r="F645" s="26">
        <f t="shared" si="62"/>
        <v>-469</v>
      </c>
      <c r="G645" s="27">
        <f t="shared" si="61"/>
        <v>-3.6066800021217205E-3</v>
      </c>
      <c r="O645" s="27">
        <f>G645</f>
        <v>-3.6066800021217205E-3</v>
      </c>
      <c r="P645" s="31"/>
      <c r="R645" s="43">
        <f t="shared" si="60"/>
        <v>27554.273999999998</v>
      </c>
      <c r="AB645" s="26" t="s">
        <v>66</v>
      </c>
      <c r="AD645" s="27"/>
      <c r="AG645" s="26" t="s">
        <v>68</v>
      </c>
    </row>
    <row r="646" spans="1:33" s="26" customFormat="1" ht="12.95" customHeight="1" x14ac:dyDescent="0.2">
      <c r="A646" s="47" t="s">
        <v>305</v>
      </c>
      <c r="B646" s="52"/>
      <c r="C646" s="38">
        <v>42577.686000000002</v>
      </c>
      <c r="D646" s="55"/>
      <c r="E646" s="26">
        <f t="shared" si="59"/>
        <v>-463.00024002006109</v>
      </c>
      <c r="F646" s="26">
        <f t="shared" si="62"/>
        <v>-463</v>
      </c>
      <c r="G646" s="27">
        <f t="shared" si="61"/>
        <v>-1.9636000070022419E-4</v>
      </c>
      <c r="H646" s="6"/>
      <c r="I646" s="6"/>
      <c r="J646" s="27">
        <f>+G646</f>
        <v>-1.9636000070022419E-4</v>
      </c>
      <c r="K646" s="6"/>
      <c r="L646" s="6"/>
      <c r="M646" s="6"/>
      <c r="N646" s="6"/>
      <c r="O646" s="6"/>
      <c r="P646" s="31"/>
      <c r="R646" s="43">
        <f t="shared" si="60"/>
        <v>27559.186000000002</v>
      </c>
    </row>
    <row r="647" spans="1:33" s="26" customFormat="1" ht="12.95" customHeight="1" x14ac:dyDescent="0.2">
      <c r="A647" s="47" t="s">
        <v>136</v>
      </c>
      <c r="B647" s="54"/>
      <c r="C647" s="38">
        <v>42578.506999999998</v>
      </c>
      <c r="D647" s="50"/>
      <c r="E647" s="26">
        <f t="shared" si="59"/>
        <v>-461.99669311125172</v>
      </c>
      <c r="F647" s="26">
        <f t="shared" si="62"/>
        <v>-462</v>
      </c>
      <c r="G647" s="27">
        <f t="shared" si="61"/>
        <v>2.7053599987993948E-3</v>
      </c>
      <c r="N647" s="27">
        <f>G647</f>
        <v>2.7053599987993948E-3</v>
      </c>
      <c r="P647" s="31"/>
      <c r="R647" s="43">
        <f t="shared" si="60"/>
        <v>27560.006999999998</v>
      </c>
      <c r="AB647" s="26" t="s">
        <v>66</v>
      </c>
      <c r="AC647" s="26">
        <v>12</v>
      </c>
      <c r="AD647" s="27"/>
      <c r="AE647" s="26" t="s">
        <v>71</v>
      </c>
      <c r="AG647" s="26" t="s">
        <v>65</v>
      </c>
    </row>
    <row r="648" spans="1:33" s="26" customFormat="1" ht="12.95" customHeight="1" x14ac:dyDescent="0.2">
      <c r="A648" s="47" t="s">
        <v>134</v>
      </c>
      <c r="B648" s="54"/>
      <c r="C648" s="38">
        <v>42581.777000000002</v>
      </c>
      <c r="D648" s="50"/>
      <c r="E648" s="26">
        <f t="shared" si="59"/>
        <v>-457.99961833436299</v>
      </c>
      <c r="F648" s="26">
        <f t="shared" si="62"/>
        <v>-458</v>
      </c>
      <c r="G648" s="27">
        <f t="shared" si="61"/>
        <v>3.1224000122165307E-4</v>
      </c>
      <c r="O648" s="27">
        <f>G648</f>
        <v>3.1224000122165307E-4</v>
      </c>
      <c r="P648" s="31"/>
      <c r="R648" s="43">
        <f t="shared" si="60"/>
        <v>27563.277000000002</v>
      </c>
      <c r="AB648" s="26" t="s">
        <v>66</v>
      </c>
      <c r="AD648" s="27"/>
      <c r="AG648" s="26" t="s">
        <v>68</v>
      </c>
    </row>
    <row r="649" spans="1:33" s="26" customFormat="1" ht="12.95" customHeight="1" x14ac:dyDescent="0.2">
      <c r="A649" s="47" t="s">
        <v>134</v>
      </c>
      <c r="B649" s="54"/>
      <c r="C649" s="38">
        <v>42581.777999999998</v>
      </c>
      <c r="D649" s="50"/>
      <c r="E649" s="26">
        <f t="shared" si="59"/>
        <v>-457.99839598734059</v>
      </c>
      <c r="F649" s="26">
        <f t="shared" si="62"/>
        <v>-458</v>
      </c>
      <c r="G649" s="27">
        <f t="shared" si="61"/>
        <v>1.3122399977874011E-3</v>
      </c>
      <c r="O649" s="27">
        <f>G649</f>
        <v>1.3122399977874011E-3</v>
      </c>
      <c r="P649" s="31"/>
      <c r="R649" s="43">
        <f t="shared" si="60"/>
        <v>27563.277999999998</v>
      </c>
      <c r="AB649" s="26" t="s">
        <v>66</v>
      </c>
      <c r="AD649" s="27"/>
      <c r="AG649" s="26" t="s">
        <v>68</v>
      </c>
    </row>
    <row r="650" spans="1:33" s="26" customFormat="1" ht="12.95" customHeight="1" x14ac:dyDescent="0.2">
      <c r="A650" s="47" t="s">
        <v>268</v>
      </c>
      <c r="B650" s="53"/>
      <c r="C650" s="38">
        <v>42594.867599999998</v>
      </c>
      <c r="D650" s="38"/>
      <c r="E650" s="26">
        <f t="shared" si="59"/>
        <v>-441.99836234835124</v>
      </c>
      <c r="F650" s="26">
        <v>-442</v>
      </c>
      <c r="G650" s="27">
        <f t="shared" si="61"/>
        <v>1.3397599977906793E-3</v>
      </c>
      <c r="I650" s="26">
        <f>G650</f>
        <v>1.3397599977906793E-3</v>
      </c>
      <c r="P650" s="31"/>
      <c r="R650" s="43">
        <f t="shared" si="60"/>
        <v>27576.367599999998</v>
      </c>
    </row>
    <row r="651" spans="1:33" s="26" customFormat="1" ht="12.95" customHeight="1" x14ac:dyDescent="0.2">
      <c r="A651" s="72" t="s">
        <v>1757</v>
      </c>
      <c r="B651" s="71" t="s">
        <v>360</v>
      </c>
      <c r="C651" s="72">
        <v>42596.504000000001</v>
      </c>
      <c r="D651" s="72" t="s">
        <v>390</v>
      </c>
      <c r="E651" s="47">
        <f t="shared" si="59"/>
        <v>-439.99811367406841</v>
      </c>
      <c r="F651" s="26">
        <f t="shared" ref="F651:F684" si="63">ROUND(2*E651,0)/2</f>
        <v>-440</v>
      </c>
      <c r="G651" s="27">
        <f t="shared" si="61"/>
        <v>1.5432000000146218E-3</v>
      </c>
      <c r="I651" s="27">
        <f>G651</f>
        <v>1.5432000000146218E-3</v>
      </c>
      <c r="P651" s="31"/>
      <c r="R651" s="43">
        <f t="shared" si="60"/>
        <v>27578.004000000001</v>
      </c>
    </row>
    <row r="652" spans="1:33" s="26" customFormat="1" ht="12.95" customHeight="1" x14ac:dyDescent="0.2">
      <c r="A652" s="47" t="s">
        <v>134</v>
      </c>
      <c r="B652" s="54"/>
      <c r="C652" s="38">
        <v>42599.773999999998</v>
      </c>
      <c r="D652" s="50"/>
      <c r="E652" s="26">
        <f t="shared" si="59"/>
        <v>-436.00103889718855</v>
      </c>
      <c r="F652" s="26">
        <f t="shared" si="63"/>
        <v>-436</v>
      </c>
      <c r="G652" s="27">
        <f t="shared" si="61"/>
        <v>-8.4992000483907759E-4</v>
      </c>
      <c r="O652" s="27">
        <f>G652</f>
        <v>-8.4992000483907759E-4</v>
      </c>
      <c r="P652" s="31"/>
      <c r="R652" s="43">
        <f t="shared" si="60"/>
        <v>27581.273999999998</v>
      </c>
      <c r="AB652" s="26" t="s">
        <v>66</v>
      </c>
      <c r="AD652" s="27"/>
      <c r="AG652" s="26" t="s">
        <v>68</v>
      </c>
    </row>
    <row r="653" spans="1:33" s="26" customFormat="1" ht="12.95" customHeight="1" x14ac:dyDescent="0.2">
      <c r="A653" s="47" t="s">
        <v>136</v>
      </c>
      <c r="B653" s="54"/>
      <c r="C653" s="38">
        <v>42601.406999999999</v>
      </c>
      <c r="D653" s="50"/>
      <c r="E653" s="26">
        <f t="shared" si="59"/>
        <v>-434.00494620279784</v>
      </c>
      <c r="F653" s="26">
        <f t="shared" si="63"/>
        <v>-434</v>
      </c>
      <c r="G653" s="27">
        <f t="shared" si="61"/>
        <v>-4.0464800040354021E-3</v>
      </c>
      <c r="N653" s="27">
        <f>G653</f>
        <v>-4.0464800040354021E-3</v>
      </c>
      <c r="P653" s="31"/>
      <c r="R653" s="43">
        <f t="shared" si="60"/>
        <v>27582.906999999999</v>
      </c>
      <c r="AB653" s="26" t="s">
        <v>66</v>
      </c>
      <c r="AC653" s="26">
        <v>8</v>
      </c>
      <c r="AD653" s="27"/>
      <c r="AE653" s="26" t="s">
        <v>92</v>
      </c>
      <c r="AG653" s="26" t="s">
        <v>65</v>
      </c>
    </row>
    <row r="654" spans="1:33" s="26" customFormat="1" ht="12.95" customHeight="1" x14ac:dyDescent="0.2">
      <c r="A654" s="47" t="s">
        <v>136</v>
      </c>
      <c r="B654" s="54"/>
      <c r="C654" s="38">
        <v>42601.413999999997</v>
      </c>
      <c r="D654" s="50"/>
      <c r="E654" s="26">
        <f t="shared" si="59"/>
        <v>-433.99638977361451</v>
      </c>
      <c r="F654" s="26">
        <f t="shared" si="63"/>
        <v>-434</v>
      </c>
      <c r="G654" s="27">
        <f t="shared" si="61"/>
        <v>2.9535199937527068E-3</v>
      </c>
      <c r="N654" s="27">
        <f>G654</f>
        <v>2.9535199937527068E-3</v>
      </c>
      <c r="P654" s="31"/>
      <c r="R654" s="43">
        <f t="shared" si="60"/>
        <v>27582.913999999997</v>
      </c>
      <c r="AB654" s="26" t="s">
        <v>66</v>
      </c>
      <c r="AC654" s="26">
        <v>10</v>
      </c>
      <c r="AD654" s="27"/>
      <c r="AE654" s="26" t="s">
        <v>71</v>
      </c>
      <c r="AG654" s="26" t="s">
        <v>65</v>
      </c>
    </row>
    <row r="655" spans="1:33" s="26" customFormat="1" ht="12.95" customHeight="1" x14ac:dyDescent="0.2">
      <c r="A655" s="47" t="s">
        <v>134</v>
      </c>
      <c r="B655" s="54"/>
      <c r="C655" s="38">
        <v>42604.682000000001</v>
      </c>
      <c r="D655" s="50"/>
      <c r="E655" s="26">
        <f t="shared" si="59"/>
        <v>-430.00175969077941</v>
      </c>
      <c r="F655" s="26">
        <f t="shared" si="63"/>
        <v>-430</v>
      </c>
      <c r="G655" s="27">
        <f t="shared" si="61"/>
        <v>-1.439599996956531E-3</v>
      </c>
      <c r="O655" s="27">
        <f>G655</f>
        <v>-1.439599996956531E-3</v>
      </c>
      <c r="P655" s="31"/>
      <c r="R655" s="43">
        <f t="shared" si="60"/>
        <v>27586.182000000001</v>
      </c>
      <c r="AB655" s="26" t="s">
        <v>66</v>
      </c>
      <c r="AD655" s="27"/>
      <c r="AG655" s="26" t="s">
        <v>68</v>
      </c>
    </row>
    <row r="656" spans="1:33" s="26" customFormat="1" ht="12.95" customHeight="1" x14ac:dyDescent="0.2">
      <c r="A656" s="72" t="s">
        <v>1829</v>
      </c>
      <c r="B656" s="71" t="s">
        <v>360</v>
      </c>
      <c r="C656" s="72">
        <v>42608.775999999998</v>
      </c>
      <c r="D656" s="72" t="s">
        <v>390</v>
      </c>
      <c r="E656" s="47">
        <f t="shared" si="59"/>
        <v>-424.99747096400529</v>
      </c>
      <c r="F656" s="26">
        <f t="shared" si="63"/>
        <v>-425</v>
      </c>
      <c r="G656" s="27">
        <f t="shared" si="61"/>
        <v>2.0689999946625903E-3</v>
      </c>
      <c r="I656" s="27">
        <f>G656</f>
        <v>2.0689999946625903E-3</v>
      </c>
      <c r="P656" s="31"/>
      <c r="R656" s="43">
        <f t="shared" si="60"/>
        <v>27590.275999999998</v>
      </c>
    </row>
    <row r="657" spans="1:33" s="26" customFormat="1" ht="12.95" customHeight="1" x14ac:dyDescent="0.2">
      <c r="A657" s="47" t="s">
        <v>136</v>
      </c>
      <c r="B657" s="54"/>
      <c r="C657" s="38">
        <v>42619.411999999997</v>
      </c>
      <c r="D657" s="50"/>
      <c r="E657" s="26">
        <f t="shared" si="59"/>
        <v>-411.99658798940885</v>
      </c>
      <c r="F657" s="26">
        <f t="shared" si="63"/>
        <v>-412</v>
      </c>
      <c r="G657" s="27">
        <f t="shared" si="61"/>
        <v>2.7913599988096394E-3</v>
      </c>
      <c r="N657" s="27">
        <f>G657</f>
        <v>2.7913599988096394E-3</v>
      </c>
      <c r="P657" s="31"/>
      <c r="R657" s="43">
        <f t="shared" si="60"/>
        <v>27600.911999999997</v>
      </c>
      <c r="AB657" s="26" t="s">
        <v>66</v>
      </c>
      <c r="AC657" s="26">
        <v>12</v>
      </c>
      <c r="AD657" s="27"/>
      <c r="AE657" s="26" t="s">
        <v>71</v>
      </c>
      <c r="AG657" s="26" t="s">
        <v>65</v>
      </c>
    </row>
    <row r="658" spans="1:33" s="26" customFormat="1" ht="12.95" customHeight="1" x14ac:dyDescent="0.2">
      <c r="A658" s="47" t="s">
        <v>136</v>
      </c>
      <c r="B658" s="54"/>
      <c r="C658" s="38">
        <v>42628.413</v>
      </c>
      <c r="D658" s="50"/>
      <c r="E658" s="26">
        <f t="shared" si="59"/>
        <v>-400.99424240324794</v>
      </c>
      <c r="F658" s="26">
        <f t="shared" si="63"/>
        <v>-401</v>
      </c>
      <c r="G658" s="27">
        <f t="shared" si="61"/>
        <v>4.7102800017455593E-3</v>
      </c>
      <c r="N658" s="27">
        <f>G658</f>
        <v>4.7102800017455593E-3</v>
      </c>
      <c r="P658" s="31"/>
      <c r="R658" s="43">
        <f t="shared" si="60"/>
        <v>27609.913</v>
      </c>
      <c r="AB658" s="26" t="s">
        <v>66</v>
      </c>
      <c r="AC658" s="26">
        <v>8</v>
      </c>
      <c r="AD658" s="27"/>
      <c r="AE658" s="26" t="s">
        <v>86</v>
      </c>
      <c r="AG658" s="26" t="s">
        <v>65</v>
      </c>
    </row>
    <row r="659" spans="1:33" s="26" customFormat="1" ht="12.95" customHeight="1" x14ac:dyDescent="0.2">
      <c r="A659" s="47" t="s">
        <v>136</v>
      </c>
      <c r="B659" s="54"/>
      <c r="C659" s="38">
        <v>42628.417000000001</v>
      </c>
      <c r="D659" s="50"/>
      <c r="E659" s="26">
        <f t="shared" si="59"/>
        <v>-400.98935301514064</v>
      </c>
      <c r="F659" s="26">
        <f t="shared" si="63"/>
        <v>-401</v>
      </c>
      <c r="G659" s="27">
        <f t="shared" si="61"/>
        <v>8.7102800025604665E-3</v>
      </c>
      <c r="N659" s="27">
        <f>G659</f>
        <v>8.7102800025604665E-3</v>
      </c>
      <c r="P659" s="31"/>
      <c r="R659" s="43">
        <f t="shared" si="60"/>
        <v>27609.917000000001</v>
      </c>
      <c r="AB659" s="26" t="s">
        <v>66</v>
      </c>
      <c r="AC659" s="26">
        <v>9</v>
      </c>
      <c r="AD659" s="27"/>
      <c r="AE659" s="26" t="s">
        <v>92</v>
      </c>
      <c r="AG659" s="26" t="s">
        <v>65</v>
      </c>
    </row>
    <row r="660" spans="1:33" s="26" customFormat="1" ht="12.95" customHeight="1" x14ac:dyDescent="0.2">
      <c r="A660" s="72" t="s">
        <v>1829</v>
      </c>
      <c r="B660" s="71" t="s">
        <v>360</v>
      </c>
      <c r="C660" s="72">
        <v>42663.587</v>
      </c>
      <c r="D660" s="72" t="s">
        <v>390</v>
      </c>
      <c r="E660" s="47">
        <f t="shared" si="59"/>
        <v>-357.99940809067726</v>
      </c>
      <c r="F660" s="26">
        <f t="shared" si="63"/>
        <v>-358</v>
      </c>
      <c r="G660" s="27">
        <f t="shared" si="61"/>
        <v>4.8424000124214217E-4</v>
      </c>
      <c r="I660" s="27">
        <f>G660</f>
        <v>4.8424000124214217E-4</v>
      </c>
      <c r="P660" s="31"/>
      <c r="R660" s="43">
        <f t="shared" si="60"/>
        <v>27645.087</v>
      </c>
    </row>
    <row r="661" spans="1:33" s="26" customFormat="1" ht="12.95" customHeight="1" x14ac:dyDescent="0.2">
      <c r="A661" s="47" t="s">
        <v>137</v>
      </c>
      <c r="B661" s="54"/>
      <c r="C661" s="38">
        <v>42664.406000000003</v>
      </c>
      <c r="D661" s="50"/>
      <c r="E661" s="26">
        <f t="shared" ref="E661:E724" si="64">(C661-C$7)/C$8</f>
        <v>-356.99830587591259</v>
      </c>
      <c r="F661" s="26">
        <f t="shared" si="63"/>
        <v>-357</v>
      </c>
      <c r="G661" s="27">
        <f t="shared" si="61"/>
        <v>1.3859600003343076E-3</v>
      </c>
      <c r="N661" s="27">
        <f>G661</f>
        <v>1.3859600003343076E-3</v>
      </c>
      <c r="P661" s="31"/>
      <c r="R661" s="43">
        <f t="shared" ref="R661:R724" si="65">+C661-15018.5</f>
        <v>27645.906000000003</v>
      </c>
      <c r="AB661" s="26" t="s">
        <v>66</v>
      </c>
      <c r="AC661" s="26">
        <v>7</v>
      </c>
      <c r="AD661" s="27"/>
      <c r="AE661" s="26" t="s">
        <v>69</v>
      </c>
      <c r="AG661" s="26" t="s">
        <v>65</v>
      </c>
    </row>
    <row r="662" spans="1:33" s="26" customFormat="1" ht="12.95" customHeight="1" x14ac:dyDescent="0.2">
      <c r="A662" s="47" t="s">
        <v>137</v>
      </c>
      <c r="B662" s="54"/>
      <c r="C662" s="38">
        <v>42668.495000000003</v>
      </c>
      <c r="D662" s="50"/>
      <c r="E662" s="26">
        <f t="shared" si="64"/>
        <v>-352.00012888426812</v>
      </c>
      <c r="F662" s="26">
        <f t="shared" si="63"/>
        <v>-352</v>
      </c>
      <c r="G662" s="27">
        <f t="shared" si="61"/>
        <v>-1.0543999815126881E-4</v>
      </c>
      <c r="N662" s="27">
        <f>G662</f>
        <v>-1.0543999815126881E-4</v>
      </c>
      <c r="P662" s="31"/>
      <c r="R662" s="43">
        <f t="shared" si="65"/>
        <v>27649.995000000003</v>
      </c>
      <c r="AB662" s="26" t="s">
        <v>66</v>
      </c>
      <c r="AC662" s="26">
        <v>7</v>
      </c>
      <c r="AD662" s="27"/>
      <c r="AE662" s="26" t="s">
        <v>69</v>
      </c>
      <c r="AG662" s="26" t="s">
        <v>65</v>
      </c>
    </row>
    <row r="663" spans="1:33" s="26" customFormat="1" ht="12.95" customHeight="1" x14ac:dyDescent="0.2">
      <c r="A663" s="47" t="s">
        <v>137</v>
      </c>
      <c r="B663" s="54"/>
      <c r="C663" s="38">
        <v>42669.311999999998</v>
      </c>
      <c r="D663" s="50"/>
      <c r="E663" s="26">
        <f t="shared" si="64"/>
        <v>-351.001471363566</v>
      </c>
      <c r="F663" s="26">
        <f t="shared" si="63"/>
        <v>-351</v>
      </c>
      <c r="G663" s="27">
        <f t="shared" si="61"/>
        <v>-1.2037199994665571E-3</v>
      </c>
      <c r="N663" s="27">
        <f>G663</f>
        <v>-1.2037199994665571E-3</v>
      </c>
      <c r="P663" s="31"/>
      <c r="R663" s="43">
        <f t="shared" si="65"/>
        <v>27650.811999999998</v>
      </c>
      <c r="AB663" s="26" t="s">
        <v>66</v>
      </c>
      <c r="AC663" s="26">
        <v>6</v>
      </c>
      <c r="AD663" s="27"/>
      <c r="AE663" s="26" t="s">
        <v>69</v>
      </c>
      <c r="AG663" s="26" t="s">
        <v>65</v>
      </c>
    </row>
    <row r="664" spans="1:33" s="26" customFormat="1" ht="12.95" customHeight="1" x14ac:dyDescent="0.2">
      <c r="A664" s="47" t="s">
        <v>137</v>
      </c>
      <c r="B664" s="54"/>
      <c r="C664" s="38">
        <v>42678.313000000002</v>
      </c>
      <c r="D664" s="50"/>
      <c r="E664" s="26">
        <f t="shared" si="64"/>
        <v>-339.99912577740508</v>
      </c>
      <c r="F664" s="26">
        <f t="shared" si="63"/>
        <v>-340</v>
      </c>
      <c r="G664" s="27">
        <f t="shared" si="61"/>
        <v>7.1520000346936285E-4</v>
      </c>
      <c r="N664" s="27">
        <f>G664</f>
        <v>7.1520000346936285E-4</v>
      </c>
      <c r="P664" s="31"/>
      <c r="R664" s="43">
        <f t="shared" si="65"/>
        <v>27659.813000000002</v>
      </c>
      <c r="AB664" s="26" t="s">
        <v>66</v>
      </c>
      <c r="AC664" s="26">
        <v>6</v>
      </c>
      <c r="AD664" s="27"/>
      <c r="AE664" s="26" t="s">
        <v>69</v>
      </c>
      <c r="AG664" s="26" t="s">
        <v>65</v>
      </c>
    </row>
    <row r="665" spans="1:33" s="26" customFormat="1" ht="12.95" customHeight="1" x14ac:dyDescent="0.2">
      <c r="A665" s="47" t="s">
        <v>356</v>
      </c>
      <c r="B665" s="54"/>
      <c r="C665" s="38">
        <v>42860.748</v>
      </c>
      <c r="D665" s="38"/>
      <c r="E665" s="26">
        <f t="shared" si="64"/>
        <v>-117.00024598511693</v>
      </c>
      <c r="F665" s="26">
        <f t="shared" si="63"/>
        <v>-117</v>
      </c>
      <c r="G665" s="27">
        <f t="shared" si="61"/>
        <v>-2.0124000002397224E-4</v>
      </c>
      <c r="K665" s="26">
        <f>G665</f>
        <v>-2.0124000002397224E-4</v>
      </c>
      <c r="P665" s="31"/>
      <c r="R665" s="43">
        <f t="shared" si="65"/>
        <v>27842.248</v>
      </c>
    </row>
    <row r="666" spans="1:33" s="26" customFormat="1" ht="12.95" customHeight="1" x14ac:dyDescent="0.2">
      <c r="A666" s="47" t="s">
        <v>356</v>
      </c>
      <c r="B666" s="54"/>
      <c r="C666" s="38">
        <v>42860.749000000003</v>
      </c>
      <c r="D666" s="38"/>
      <c r="E666" s="26">
        <f t="shared" si="64"/>
        <v>-116.99902363808566</v>
      </c>
      <c r="F666" s="26">
        <f t="shared" si="63"/>
        <v>-117</v>
      </c>
      <c r="G666" s="27">
        <f t="shared" si="61"/>
        <v>7.9876000381773338E-4</v>
      </c>
      <c r="K666" s="26">
        <f>G666</f>
        <v>7.9876000381773338E-4</v>
      </c>
      <c r="P666" s="31"/>
      <c r="R666" s="43">
        <f t="shared" si="65"/>
        <v>27842.249000000003</v>
      </c>
    </row>
    <row r="667" spans="1:33" s="26" customFormat="1" ht="12.95" customHeight="1" x14ac:dyDescent="0.2">
      <c r="A667" s="47" t="s">
        <v>138</v>
      </c>
      <c r="B667" s="54"/>
      <c r="C667" s="38">
        <v>42866.476000000002</v>
      </c>
      <c r="D667" s="50"/>
      <c r="E667" s="26">
        <f t="shared" si="64"/>
        <v>-109.99864221692077</v>
      </c>
      <c r="F667" s="26">
        <f t="shared" si="63"/>
        <v>-110</v>
      </c>
      <c r="G667" s="27">
        <f t="shared" si="61"/>
        <v>1.1108000035164878E-3</v>
      </c>
      <c r="N667" s="27">
        <f>G667</f>
        <v>1.1108000035164878E-3</v>
      </c>
      <c r="P667" s="31"/>
      <c r="R667" s="43">
        <f t="shared" si="65"/>
        <v>27847.976000000002</v>
      </c>
      <c r="AB667" s="26" t="s">
        <v>66</v>
      </c>
      <c r="AC667" s="26">
        <v>10</v>
      </c>
      <c r="AD667" s="27"/>
      <c r="AE667" s="26" t="s">
        <v>71</v>
      </c>
      <c r="AG667" s="26" t="s">
        <v>65</v>
      </c>
    </row>
    <row r="668" spans="1:33" s="26" customFormat="1" ht="12.95" customHeight="1" x14ac:dyDescent="0.2">
      <c r="A668" s="47" t="s">
        <v>138</v>
      </c>
      <c r="B668" s="54"/>
      <c r="C668" s="38">
        <v>42870.563000000002</v>
      </c>
      <c r="D668" s="50"/>
      <c r="E668" s="26">
        <f t="shared" si="64"/>
        <v>-105.00290991932991</v>
      </c>
      <c r="F668" s="26">
        <f t="shared" si="63"/>
        <v>-105</v>
      </c>
      <c r="G668" s="27">
        <f t="shared" si="61"/>
        <v>-2.3805999953765422E-3</v>
      </c>
      <c r="N668" s="27">
        <f>G668</f>
        <v>-2.3805999953765422E-3</v>
      </c>
      <c r="P668" s="31"/>
      <c r="R668" s="43">
        <f t="shared" si="65"/>
        <v>27852.063000000002</v>
      </c>
      <c r="AB668" s="26" t="s">
        <v>66</v>
      </c>
      <c r="AC668" s="26">
        <v>11</v>
      </c>
      <c r="AD668" s="27"/>
      <c r="AE668" s="26" t="s">
        <v>69</v>
      </c>
      <c r="AG668" s="26" t="s">
        <v>65</v>
      </c>
    </row>
    <row r="669" spans="1:33" s="26" customFormat="1" ht="12.95" customHeight="1" x14ac:dyDescent="0.2">
      <c r="A669" s="47" t="s">
        <v>356</v>
      </c>
      <c r="B669" s="54"/>
      <c r="C669" s="38">
        <v>42878.747000000003</v>
      </c>
      <c r="D669" s="38"/>
      <c r="E669" s="26">
        <f t="shared" si="64"/>
        <v>-94.999221853879988</v>
      </c>
      <c r="F669" s="26">
        <f t="shared" si="63"/>
        <v>-95</v>
      </c>
      <c r="G669" s="27">
        <f t="shared" si="61"/>
        <v>6.3660000159870833E-4</v>
      </c>
      <c r="K669" s="26">
        <f>G669</f>
        <v>6.3660000159870833E-4</v>
      </c>
      <c r="P669" s="31"/>
      <c r="R669" s="43">
        <f t="shared" si="65"/>
        <v>27860.247000000003</v>
      </c>
    </row>
    <row r="670" spans="1:33" s="26" customFormat="1" ht="12.95" customHeight="1" x14ac:dyDescent="0.2">
      <c r="A670" s="47" t="s">
        <v>306</v>
      </c>
      <c r="B670" s="52"/>
      <c r="C670" s="38">
        <v>42878.748</v>
      </c>
      <c r="D670" s="55"/>
      <c r="E670" s="26">
        <f t="shared" si="64"/>
        <v>-94.99799950685761</v>
      </c>
      <c r="F670" s="26">
        <f t="shared" si="63"/>
        <v>-95</v>
      </c>
      <c r="G670" s="27">
        <f t="shared" ref="G670:G733" si="66">C670-(C$7+F670*C$8)</f>
        <v>1.6365999981644563E-3</v>
      </c>
      <c r="H670" s="6"/>
      <c r="I670" s="6"/>
      <c r="J670" s="27">
        <f>+G670</f>
        <v>1.6365999981644563E-3</v>
      </c>
      <c r="K670" s="6"/>
      <c r="L670" s="6"/>
      <c r="M670" s="6"/>
      <c r="N670" s="6"/>
      <c r="O670" s="6"/>
      <c r="P670" s="31"/>
      <c r="R670" s="43">
        <f t="shared" si="65"/>
        <v>27860.248</v>
      </c>
    </row>
    <row r="671" spans="1:33" s="26" customFormat="1" ht="12.95" customHeight="1" x14ac:dyDescent="0.2">
      <c r="A671" s="49" t="s">
        <v>306</v>
      </c>
      <c r="B671" s="51"/>
      <c r="C671" s="49">
        <v>42878.748</v>
      </c>
      <c r="D671" s="49">
        <v>3.0000000000000001E-3</v>
      </c>
      <c r="E671" s="26">
        <f t="shared" si="64"/>
        <v>-94.99799950685761</v>
      </c>
      <c r="F671" s="26">
        <f t="shared" si="63"/>
        <v>-95</v>
      </c>
      <c r="G671" s="27">
        <f t="shared" si="66"/>
        <v>1.6365999981644563E-3</v>
      </c>
      <c r="J671" s="27">
        <f>G671</f>
        <v>1.6365999981644563E-3</v>
      </c>
      <c r="P671" s="31"/>
      <c r="R671" s="43">
        <f t="shared" si="65"/>
        <v>27860.248</v>
      </c>
    </row>
    <row r="672" spans="1:33" s="26" customFormat="1" ht="12.95" customHeight="1" x14ac:dyDescent="0.2">
      <c r="A672" s="47" t="s">
        <v>138</v>
      </c>
      <c r="B672" s="54"/>
      <c r="C672" s="38">
        <v>42879.557999999997</v>
      </c>
      <c r="D672" s="50"/>
      <c r="E672" s="26">
        <f t="shared" si="64"/>
        <v>-94.007898415338786</v>
      </c>
      <c r="F672" s="26">
        <f t="shared" si="63"/>
        <v>-94</v>
      </c>
      <c r="G672" s="27">
        <f t="shared" si="66"/>
        <v>-6.4616800009389408E-3</v>
      </c>
      <c r="N672" s="27">
        <f>G672</f>
        <v>-6.4616800009389408E-3</v>
      </c>
      <c r="P672" s="31"/>
      <c r="R672" s="43">
        <f t="shared" si="65"/>
        <v>27861.057999999997</v>
      </c>
      <c r="AB672" s="26" t="s">
        <v>66</v>
      </c>
      <c r="AC672" s="26">
        <v>11</v>
      </c>
      <c r="AD672" s="27"/>
      <c r="AE672" s="26" t="s">
        <v>69</v>
      </c>
      <c r="AG672" s="26" t="s">
        <v>65</v>
      </c>
    </row>
    <row r="673" spans="1:33" s="26" customFormat="1" ht="12.95" customHeight="1" x14ac:dyDescent="0.2">
      <c r="A673" s="47" t="s">
        <v>138</v>
      </c>
      <c r="B673" s="54"/>
      <c r="C673" s="38">
        <v>42884.468000000001</v>
      </c>
      <c r="D673" s="50"/>
      <c r="E673" s="26">
        <f t="shared" si="64"/>
        <v>-88.006174514876008</v>
      </c>
      <c r="F673" s="26">
        <f t="shared" si="63"/>
        <v>-88</v>
      </c>
      <c r="G673" s="27">
        <f t="shared" si="66"/>
        <v>-5.0513599999248981E-3</v>
      </c>
      <c r="N673" s="27">
        <f>G673</f>
        <v>-5.0513599999248981E-3</v>
      </c>
      <c r="P673" s="31"/>
      <c r="R673" s="43">
        <f t="shared" si="65"/>
        <v>27865.968000000001</v>
      </c>
      <c r="AB673" s="26" t="s">
        <v>66</v>
      </c>
      <c r="AC673" s="26">
        <v>11</v>
      </c>
      <c r="AD673" s="27"/>
      <c r="AE673" s="26" t="s">
        <v>69</v>
      </c>
      <c r="AG673" s="26" t="s">
        <v>65</v>
      </c>
    </row>
    <row r="674" spans="1:33" s="26" customFormat="1" ht="12.95" customHeight="1" x14ac:dyDescent="0.2">
      <c r="A674" s="47" t="s">
        <v>356</v>
      </c>
      <c r="B674" s="54"/>
      <c r="C674" s="38">
        <v>42887.75</v>
      </c>
      <c r="D674" s="38"/>
      <c r="E674" s="26">
        <f t="shared" si="64"/>
        <v>-83.994431573674319</v>
      </c>
      <c r="F674" s="26">
        <f t="shared" si="63"/>
        <v>-84</v>
      </c>
      <c r="G674" s="27">
        <f t="shared" si="66"/>
        <v>4.5555199976661243E-3</v>
      </c>
      <c r="K674" s="26">
        <f>G674</f>
        <v>4.5555199976661243E-3</v>
      </c>
      <c r="P674" s="31"/>
      <c r="R674" s="43">
        <f t="shared" si="65"/>
        <v>27869.25</v>
      </c>
    </row>
    <row r="675" spans="1:33" s="26" customFormat="1" ht="12.95" customHeight="1" x14ac:dyDescent="0.2">
      <c r="A675" s="47" t="s">
        <v>356</v>
      </c>
      <c r="B675" s="54"/>
      <c r="C675" s="38">
        <v>42905.743000000002</v>
      </c>
      <c r="D675" s="38"/>
      <c r="E675" s="26">
        <f t="shared" si="64"/>
        <v>-62.000741524598297</v>
      </c>
      <c r="F675" s="26">
        <f t="shared" si="63"/>
        <v>-62</v>
      </c>
      <c r="G675" s="27">
        <f t="shared" si="66"/>
        <v>-6.0664000193355605E-4</v>
      </c>
      <c r="K675" s="26">
        <f>G675</f>
        <v>-6.0664000193355605E-4</v>
      </c>
      <c r="P675" s="31"/>
      <c r="R675" s="43">
        <f t="shared" si="65"/>
        <v>27887.243000000002</v>
      </c>
    </row>
    <row r="676" spans="1:33" s="26" customFormat="1" ht="12.95" customHeight="1" x14ac:dyDescent="0.2">
      <c r="A676" s="47" t="s">
        <v>139</v>
      </c>
      <c r="B676" s="54"/>
      <c r="C676" s="38">
        <v>42906.561999999998</v>
      </c>
      <c r="D676" s="50"/>
      <c r="E676" s="26">
        <f t="shared" si="64"/>
        <v>-60.99963930984255</v>
      </c>
      <c r="F676" s="26">
        <f t="shared" si="63"/>
        <v>-61</v>
      </c>
      <c r="G676" s="27">
        <f t="shared" si="66"/>
        <v>2.9507999715860933E-4</v>
      </c>
      <c r="N676" s="27">
        <f>G676</f>
        <v>2.9507999715860933E-4</v>
      </c>
      <c r="P676" s="31"/>
      <c r="R676" s="43">
        <f t="shared" si="65"/>
        <v>27888.061999999998</v>
      </c>
      <c r="AB676" s="26" t="s">
        <v>66</v>
      </c>
      <c r="AC676" s="26">
        <v>6</v>
      </c>
      <c r="AD676" s="27"/>
      <c r="AE676" s="26" t="s">
        <v>69</v>
      </c>
      <c r="AG676" s="26" t="s">
        <v>65</v>
      </c>
    </row>
    <row r="677" spans="1:33" s="26" customFormat="1" ht="12.95" customHeight="1" x14ac:dyDescent="0.2">
      <c r="A677" s="47" t="s">
        <v>356</v>
      </c>
      <c r="B677" s="54"/>
      <c r="C677" s="38">
        <v>42909.832999999999</v>
      </c>
      <c r="D677" s="38"/>
      <c r="E677" s="26">
        <f t="shared" si="64"/>
        <v>-57.001342185931421</v>
      </c>
      <c r="F677" s="26">
        <f t="shared" si="63"/>
        <v>-57</v>
      </c>
      <c r="G677" s="27">
        <f t="shared" si="66"/>
        <v>-1.0980400038533844E-3</v>
      </c>
      <c r="K677" s="26">
        <f>G677</f>
        <v>-1.0980400038533844E-3</v>
      </c>
      <c r="P677" s="31"/>
      <c r="R677" s="43">
        <f t="shared" si="65"/>
        <v>27891.332999999999</v>
      </c>
    </row>
    <row r="678" spans="1:33" s="26" customFormat="1" ht="12.95" customHeight="1" x14ac:dyDescent="0.2">
      <c r="A678" s="47" t="s">
        <v>139</v>
      </c>
      <c r="B678" s="54"/>
      <c r="C678" s="38">
        <v>42916.387000000002</v>
      </c>
      <c r="D678" s="50"/>
      <c r="E678" s="26">
        <f t="shared" si="64"/>
        <v>-48.990079773787336</v>
      </c>
      <c r="F678" s="26">
        <f t="shared" si="63"/>
        <v>-49</v>
      </c>
      <c r="G678" s="27">
        <f t="shared" si="66"/>
        <v>8.1157200038433075E-3</v>
      </c>
      <c r="N678" s="27">
        <f>G678</f>
        <v>8.1157200038433075E-3</v>
      </c>
      <c r="P678" s="31"/>
      <c r="R678" s="43">
        <f t="shared" si="65"/>
        <v>27897.887000000002</v>
      </c>
      <c r="AB678" s="26" t="s">
        <v>66</v>
      </c>
      <c r="AC678" s="26">
        <v>11</v>
      </c>
      <c r="AD678" s="27"/>
      <c r="AE678" s="26" t="s">
        <v>92</v>
      </c>
      <c r="AG678" s="26" t="s">
        <v>65</v>
      </c>
    </row>
    <row r="679" spans="1:33" s="26" customFormat="1" ht="12.95" customHeight="1" x14ac:dyDescent="0.2">
      <c r="A679" s="47" t="s">
        <v>356</v>
      </c>
      <c r="B679" s="54"/>
      <c r="C679" s="38">
        <v>42937.650999999998</v>
      </c>
      <c r="D679" s="38"/>
      <c r="E679" s="26">
        <f t="shared" si="64"/>
        <v>-22.998092600809077</v>
      </c>
      <c r="F679" s="26">
        <f t="shared" si="63"/>
        <v>-23</v>
      </c>
      <c r="G679" s="27">
        <f t="shared" si="66"/>
        <v>1.5604399959556758E-3</v>
      </c>
      <c r="K679" s="26">
        <f>G679</f>
        <v>1.5604399959556758E-3</v>
      </c>
      <c r="P679" s="31"/>
      <c r="R679" s="43">
        <f t="shared" si="65"/>
        <v>27919.150999999998</v>
      </c>
    </row>
    <row r="680" spans="1:33" s="26" customFormat="1" ht="12.95" customHeight="1" x14ac:dyDescent="0.2">
      <c r="A680" s="47" t="s">
        <v>139</v>
      </c>
      <c r="B680" s="54"/>
      <c r="C680" s="38">
        <v>42942.559000000001</v>
      </c>
      <c r="D680" s="50"/>
      <c r="E680" s="26">
        <f t="shared" si="64"/>
        <v>-16.998813394399932</v>
      </c>
      <c r="F680" s="26">
        <f t="shared" si="63"/>
        <v>-17</v>
      </c>
      <c r="G680" s="27">
        <f t="shared" si="66"/>
        <v>9.7076000383822247E-4</v>
      </c>
      <c r="N680" s="27">
        <f>G680</f>
        <v>9.7076000383822247E-4</v>
      </c>
      <c r="P680" s="31"/>
      <c r="R680" s="43">
        <f t="shared" si="65"/>
        <v>27924.059000000001</v>
      </c>
      <c r="AB680" s="26" t="s">
        <v>66</v>
      </c>
      <c r="AC680" s="26">
        <v>11</v>
      </c>
      <c r="AD680" s="27"/>
      <c r="AE680" s="26" t="s">
        <v>69</v>
      </c>
      <c r="AG680" s="26" t="s">
        <v>65</v>
      </c>
    </row>
    <row r="681" spans="1:33" s="26" customFormat="1" ht="12.95" customHeight="1" x14ac:dyDescent="0.2">
      <c r="A681" s="47" t="s">
        <v>356</v>
      </c>
      <c r="B681" s="54"/>
      <c r="C681" s="38">
        <v>42946.650999999998</v>
      </c>
      <c r="D681" s="38"/>
      <c r="E681" s="26">
        <f t="shared" si="64"/>
        <v>-11.996969361679421</v>
      </c>
      <c r="F681" s="26">
        <f t="shared" si="63"/>
        <v>-12</v>
      </c>
      <c r="G681" s="27">
        <f t="shared" si="66"/>
        <v>2.4793599950498901E-3</v>
      </c>
      <c r="K681" s="26">
        <f>G681</f>
        <v>2.4793599950498901E-3</v>
      </c>
      <c r="P681" s="31"/>
      <c r="R681" s="43">
        <f t="shared" si="65"/>
        <v>27928.150999999998</v>
      </c>
    </row>
    <row r="682" spans="1:33" s="26" customFormat="1" ht="12.95" customHeight="1" x14ac:dyDescent="0.2">
      <c r="A682" s="47" t="s">
        <v>139</v>
      </c>
      <c r="B682" s="54"/>
      <c r="C682" s="38">
        <v>42947.47</v>
      </c>
      <c r="D682" s="50"/>
      <c r="E682" s="26">
        <f t="shared" si="64"/>
        <v>-10.99586714691478</v>
      </c>
      <c r="F682" s="26">
        <f t="shared" si="63"/>
        <v>-11</v>
      </c>
      <c r="G682" s="27">
        <f t="shared" si="66"/>
        <v>3.3810800014180131E-3</v>
      </c>
      <c r="N682" s="27">
        <f>G682</f>
        <v>3.3810800014180131E-3</v>
      </c>
      <c r="P682" s="31"/>
      <c r="R682" s="43">
        <f t="shared" si="65"/>
        <v>27928.97</v>
      </c>
      <c r="AB682" s="26" t="s">
        <v>66</v>
      </c>
      <c r="AC682" s="26">
        <v>8</v>
      </c>
      <c r="AD682" s="27"/>
      <c r="AE682" s="26" t="s">
        <v>71</v>
      </c>
      <c r="AG682" s="26" t="s">
        <v>65</v>
      </c>
    </row>
    <row r="683" spans="1:33" s="26" customFormat="1" ht="12.95" customHeight="1" x14ac:dyDescent="0.2">
      <c r="A683" s="47" t="s">
        <v>139</v>
      </c>
      <c r="B683" s="54"/>
      <c r="C683" s="38">
        <v>42951.548000000003</v>
      </c>
      <c r="D683" s="50"/>
      <c r="E683" s="26">
        <f t="shared" si="64"/>
        <v>-6.0111359725608384</v>
      </c>
      <c r="F683" s="26">
        <f t="shared" si="63"/>
        <v>-6</v>
      </c>
      <c r="G683" s="27">
        <f t="shared" si="66"/>
        <v>-9.1103199956705794E-3</v>
      </c>
      <c r="N683" s="27">
        <f>G683</f>
        <v>-9.1103199956705794E-3</v>
      </c>
      <c r="P683" s="31"/>
      <c r="R683" s="43">
        <f t="shared" si="65"/>
        <v>27933.048000000003</v>
      </c>
      <c r="AB683" s="26" t="s">
        <v>66</v>
      </c>
      <c r="AC683" s="26">
        <v>7</v>
      </c>
      <c r="AD683" s="27"/>
      <c r="AE683" s="26" t="s">
        <v>69</v>
      </c>
      <c r="AG683" s="26" t="s">
        <v>65</v>
      </c>
    </row>
    <row r="684" spans="1:33" s="26" customFormat="1" ht="12.95" customHeight="1" x14ac:dyDescent="0.2">
      <c r="A684" s="47" t="s">
        <v>356</v>
      </c>
      <c r="B684" s="54"/>
      <c r="C684" s="38">
        <v>42955.646999999997</v>
      </c>
      <c r="D684" s="38"/>
      <c r="E684" s="26">
        <f t="shared" si="64"/>
        <v>-1.0007355106570399</v>
      </c>
      <c r="F684" s="26">
        <f t="shared" si="63"/>
        <v>-1</v>
      </c>
      <c r="G684" s="27">
        <f t="shared" si="66"/>
        <v>-6.0172000667080283E-4</v>
      </c>
      <c r="K684" s="26">
        <f>G684</f>
        <v>-6.0172000667080283E-4</v>
      </c>
      <c r="P684" s="31"/>
      <c r="R684" s="43">
        <f t="shared" si="65"/>
        <v>27937.146999999997</v>
      </c>
    </row>
    <row r="685" spans="1:33" s="26" customFormat="1" ht="12.95" customHeight="1" x14ac:dyDescent="0.2">
      <c r="A685" s="47" t="s">
        <v>263</v>
      </c>
      <c r="B685" s="54" t="s">
        <v>360</v>
      </c>
      <c r="C685" s="38">
        <v>42956.465700000001</v>
      </c>
      <c r="D685" s="38"/>
      <c r="E685" s="26">
        <f t="shared" si="64"/>
        <v>0</v>
      </c>
      <c r="F685" s="26">
        <v>0</v>
      </c>
      <c r="G685" s="27">
        <f t="shared" si="66"/>
        <v>0</v>
      </c>
      <c r="J685" s="26">
        <f>G685</f>
        <v>0</v>
      </c>
      <c r="P685" s="31"/>
      <c r="R685" s="43">
        <f t="shared" si="65"/>
        <v>27937.965700000001</v>
      </c>
    </row>
    <row r="686" spans="1:33" s="26" customFormat="1" ht="12.95" customHeight="1" x14ac:dyDescent="0.2">
      <c r="A686" s="49" t="s">
        <v>263</v>
      </c>
      <c r="B686" s="51"/>
      <c r="C686" s="49">
        <v>42956.465700000001</v>
      </c>
      <c r="D686" s="49"/>
      <c r="E686" s="26">
        <f t="shared" si="64"/>
        <v>0</v>
      </c>
      <c r="F686" s="26">
        <f>ROUND(2*E686,0)/2</f>
        <v>0</v>
      </c>
      <c r="G686" s="27">
        <f t="shared" si="66"/>
        <v>0</v>
      </c>
      <c r="J686" s="27">
        <f>G686</f>
        <v>0</v>
      </c>
      <c r="P686" s="31"/>
      <c r="R686" s="43">
        <f t="shared" si="65"/>
        <v>27937.965700000001</v>
      </c>
    </row>
    <row r="687" spans="1:33" s="26" customFormat="1" ht="12.95" customHeight="1" x14ac:dyDescent="0.2">
      <c r="A687" s="47" t="s">
        <v>268</v>
      </c>
      <c r="B687" s="53"/>
      <c r="C687" s="38">
        <v>42959.7382</v>
      </c>
      <c r="D687" s="38"/>
      <c r="E687" s="26">
        <f t="shared" si="64"/>
        <v>4.0001306444491327</v>
      </c>
      <c r="F687" s="26">
        <v>4</v>
      </c>
      <c r="G687" s="27">
        <f t="shared" si="66"/>
        <v>1.0687999747460708E-4</v>
      </c>
      <c r="I687" s="26">
        <f>G687</f>
        <v>1.0687999747460708E-4</v>
      </c>
      <c r="P687" s="31"/>
      <c r="R687" s="43">
        <f t="shared" si="65"/>
        <v>27941.2382</v>
      </c>
    </row>
    <row r="688" spans="1:33" s="26" customFormat="1" ht="12.95" customHeight="1" x14ac:dyDescent="0.2">
      <c r="A688" s="47" t="s">
        <v>356</v>
      </c>
      <c r="B688" s="54"/>
      <c r="C688" s="38">
        <v>42963.828999999998</v>
      </c>
      <c r="D688" s="38"/>
      <c r="E688" s="26">
        <f t="shared" si="64"/>
        <v>9.0005078607392424</v>
      </c>
      <c r="F688" s="26">
        <f t="shared" ref="F688:F715" si="67">ROUND(2*E688,0)/2</f>
        <v>9</v>
      </c>
      <c r="G688" s="27">
        <f t="shared" si="66"/>
        <v>4.154799971729517E-4</v>
      </c>
      <c r="K688" s="26">
        <f>G688</f>
        <v>4.154799971729517E-4</v>
      </c>
      <c r="P688" s="31"/>
      <c r="R688" s="43">
        <f t="shared" si="65"/>
        <v>27945.328999999998</v>
      </c>
    </row>
    <row r="689" spans="1:33" s="26" customFormat="1" ht="12.95" customHeight="1" x14ac:dyDescent="0.2">
      <c r="A689" s="47" t="s">
        <v>356</v>
      </c>
      <c r="B689" s="54"/>
      <c r="C689" s="38">
        <v>42963.83</v>
      </c>
      <c r="D689" s="38"/>
      <c r="E689" s="26">
        <f t="shared" si="64"/>
        <v>9.0017302077705068</v>
      </c>
      <c r="F689" s="26">
        <f t="shared" si="67"/>
        <v>9</v>
      </c>
      <c r="G689" s="27">
        <f t="shared" si="66"/>
        <v>1.4154800010146573E-3</v>
      </c>
      <c r="K689" s="26">
        <f>G689</f>
        <v>1.4154800010146573E-3</v>
      </c>
      <c r="P689" s="31"/>
      <c r="R689" s="43">
        <f t="shared" si="65"/>
        <v>27945.33</v>
      </c>
    </row>
    <row r="690" spans="1:33" s="26" customFormat="1" ht="12.95" customHeight="1" x14ac:dyDescent="0.2">
      <c r="A690" s="47" t="s">
        <v>305</v>
      </c>
      <c r="B690" s="52"/>
      <c r="C690" s="38">
        <v>42964.644</v>
      </c>
      <c r="D690" s="55"/>
      <c r="E690" s="26">
        <f t="shared" si="64"/>
        <v>9.996720687396607</v>
      </c>
      <c r="F690" s="26">
        <f t="shared" si="67"/>
        <v>10</v>
      </c>
      <c r="G690" s="27">
        <f t="shared" si="66"/>
        <v>-2.6827999972738326E-3</v>
      </c>
      <c r="H690" s="6"/>
      <c r="I690" s="6"/>
      <c r="J690" s="27">
        <f>+G690</f>
        <v>-2.6827999972738326E-3</v>
      </c>
      <c r="K690" s="6"/>
      <c r="L690" s="6"/>
      <c r="M690" s="6"/>
      <c r="N690" s="6"/>
      <c r="O690" s="6"/>
      <c r="P690" s="31"/>
      <c r="R690" s="43">
        <f t="shared" si="65"/>
        <v>27946.144</v>
      </c>
    </row>
    <row r="691" spans="1:33" s="26" customFormat="1" ht="12.95" customHeight="1" x14ac:dyDescent="0.2">
      <c r="A691" s="47" t="s">
        <v>140</v>
      </c>
      <c r="B691" s="54"/>
      <c r="C691" s="38">
        <v>42965.461000000003</v>
      </c>
      <c r="D691" s="50"/>
      <c r="E691" s="26">
        <f t="shared" si="64"/>
        <v>10.99537820810761</v>
      </c>
      <c r="F691" s="26">
        <f t="shared" si="67"/>
        <v>11</v>
      </c>
      <c r="G691" s="27">
        <f t="shared" si="66"/>
        <v>-3.7810799985891208E-3</v>
      </c>
      <c r="O691" s="27">
        <f>G691</f>
        <v>-3.7810799985891208E-3</v>
      </c>
      <c r="P691" s="31"/>
      <c r="R691" s="43">
        <f t="shared" si="65"/>
        <v>27946.961000000003</v>
      </c>
      <c r="AB691" s="26" t="s">
        <v>66</v>
      </c>
      <c r="AD691" s="27"/>
      <c r="AG691" s="26" t="s">
        <v>68</v>
      </c>
    </row>
    <row r="692" spans="1:33" s="26" customFormat="1" ht="12.95" customHeight="1" x14ac:dyDescent="0.2">
      <c r="A692" s="47" t="s">
        <v>141</v>
      </c>
      <c r="B692" s="54"/>
      <c r="C692" s="38">
        <v>42970.374000000003</v>
      </c>
      <c r="D692" s="50"/>
      <c r="E692" s="26">
        <f t="shared" si="64"/>
        <v>17.000769149646402</v>
      </c>
      <c r="F692" s="26">
        <f t="shared" si="67"/>
        <v>17</v>
      </c>
      <c r="G692" s="27">
        <f t="shared" si="66"/>
        <v>6.2923999939812347E-4</v>
      </c>
      <c r="N692" s="27">
        <f>G692</f>
        <v>6.2923999939812347E-4</v>
      </c>
      <c r="P692" s="31"/>
      <c r="R692" s="43">
        <f t="shared" si="65"/>
        <v>27951.874000000003</v>
      </c>
      <c r="AB692" s="26" t="s">
        <v>66</v>
      </c>
      <c r="AC692" s="26">
        <v>11</v>
      </c>
      <c r="AD692" s="27"/>
      <c r="AE692" s="26" t="s">
        <v>69</v>
      </c>
      <c r="AG692" s="26" t="s">
        <v>65</v>
      </c>
    </row>
    <row r="693" spans="1:33" s="26" customFormat="1" ht="12.95" customHeight="1" x14ac:dyDescent="0.2">
      <c r="A693" s="47" t="s">
        <v>356</v>
      </c>
      <c r="B693" s="54"/>
      <c r="C693" s="38">
        <v>42977.735000000001</v>
      </c>
      <c r="D693" s="38"/>
      <c r="E693" s="26">
        <f t="shared" si="64"/>
        <v>25.998465612224404</v>
      </c>
      <c r="F693" s="26">
        <f t="shared" si="67"/>
        <v>26</v>
      </c>
      <c r="G693" s="27">
        <f t="shared" si="66"/>
        <v>-1.2552800035336986E-3</v>
      </c>
      <c r="K693" s="26">
        <f>G693</f>
        <v>-1.2552800035336986E-3</v>
      </c>
      <c r="P693" s="31"/>
      <c r="R693" s="43">
        <f t="shared" si="65"/>
        <v>27959.235000000001</v>
      </c>
    </row>
    <row r="694" spans="1:33" s="26" customFormat="1" ht="12.95" customHeight="1" x14ac:dyDescent="0.2">
      <c r="A694" s="47" t="s">
        <v>356</v>
      </c>
      <c r="B694" s="54"/>
      <c r="C694" s="38">
        <v>42986.735999999997</v>
      </c>
      <c r="D694" s="38"/>
      <c r="E694" s="26">
        <f t="shared" si="64"/>
        <v>37.000811198376432</v>
      </c>
      <c r="F694" s="26">
        <f t="shared" si="67"/>
        <v>37</v>
      </c>
      <c r="G694" s="27">
        <f t="shared" si="66"/>
        <v>6.6363999940222129E-4</v>
      </c>
      <c r="K694" s="26">
        <f>G694</f>
        <v>6.6363999940222129E-4</v>
      </c>
      <c r="P694" s="31"/>
      <c r="R694" s="43">
        <f t="shared" si="65"/>
        <v>27968.235999999997</v>
      </c>
    </row>
    <row r="695" spans="1:33" s="26" customFormat="1" ht="12.95" customHeight="1" x14ac:dyDescent="0.2">
      <c r="A695" s="47" t="s">
        <v>141</v>
      </c>
      <c r="B695" s="54"/>
      <c r="C695" s="38">
        <v>42987.555999999997</v>
      </c>
      <c r="D695" s="50"/>
      <c r="E695" s="26">
        <f t="shared" si="64"/>
        <v>38.003135760163445</v>
      </c>
      <c r="F695" s="26">
        <f t="shared" si="67"/>
        <v>38</v>
      </c>
      <c r="G695" s="27">
        <f t="shared" si="66"/>
        <v>2.5653599950601347E-3</v>
      </c>
      <c r="N695" s="27">
        <f>G695</f>
        <v>2.5653599950601347E-3</v>
      </c>
      <c r="P695" s="31"/>
      <c r="R695" s="43">
        <f t="shared" si="65"/>
        <v>27969.055999999997</v>
      </c>
      <c r="AB695" s="26" t="s">
        <v>66</v>
      </c>
      <c r="AC695" s="26">
        <v>6</v>
      </c>
      <c r="AD695" s="27"/>
      <c r="AE695" s="26" t="s">
        <v>69</v>
      </c>
      <c r="AG695" s="26" t="s">
        <v>65</v>
      </c>
    </row>
    <row r="696" spans="1:33" s="26" customFormat="1" ht="12.95" customHeight="1" x14ac:dyDescent="0.2">
      <c r="A696" s="47" t="s">
        <v>356</v>
      </c>
      <c r="B696" s="54"/>
      <c r="C696" s="38">
        <v>42991.642999999996</v>
      </c>
      <c r="D696" s="38"/>
      <c r="E696" s="26">
        <f t="shared" si="64"/>
        <v>42.998868057754308</v>
      </c>
      <c r="F696" s="26">
        <f t="shared" si="67"/>
        <v>43</v>
      </c>
      <c r="G696" s="27">
        <f t="shared" si="66"/>
        <v>-9.2604000383289531E-4</v>
      </c>
      <c r="K696" s="26">
        <f>G696</f>
        <v>-9.2604000383289531E-4</v>
      </c>
      <c r="P696" s="31"/>
      <c r="R696" s="43">
        <f t="shared" si="65"/>
        <v>27973.142999999996</v>
      </c>
    </row>
    <row r="697" spans="1:33" s="26" customFormat="1" ht="12.95" customHeight="1" x14ac:dyDescent="0.2">
      <c r="A697" s="47" t="s">
        <v>142</v>
      </c>
      <c r="B697" s="54"/>
      <c r="C697" s="38">
        <v>42996.553999999996</v>
      </c>
      <c r="D697" s="50"/>
      <c r="E697" s="26">
        <f t="shared" si="64"/>
        <v>49.001814305239463</v>
      </c>
      <c r="F697" s="26">
        <f t="shared" si="67"/>
        <v>49</v>
      </c>
      <c r="G697" s="27">
        <f t="shared" si="66"/>
        <v>1.4842799937468953E-3</v>
      </c>
      <c r="O697" s="27">
        <f>G697</f>
        <v>1.4842799937468953E-3</v>
      </c>
      <c r="P697" s="31"/>
      <c r="R697" s="43">
        <f t="shared" si="65"/>
        <v>27978.053999999996</v>
      </c>
      <c r="AB697" s="26" t="s">
        <v>66</v>
      </c>
      <c r="AD697" s="27"/>
      <c r="AG697" s="26" t="s">
        <v>68</v>
      </c>
    </row>
    <row r="698" spans="1:33" s="26" customFormat="1" ht="12.95" customHeight="1" x14ac:dyDescent="0.2">
      <c r="A698" s="47" t="s">
        <v>142</v>
      </c>
      <c r="B698" s="54"/>
      <c r="C698" s="38">
        <v>42997.372000000003</v>
      </c>
      <c r="D698" s="50"/>
      <c r="E698" s="26">
        <f t="shared" si="64"/>
        <v>50.001694172981729</v>
      </c>
      <c r="F698" s="26">
        <f t="shared" si="67"/>
        <v>50</v>
      </c>
      <c r="G698" s="27">
        <f t="shared" si="66"/>
        <v>1.3860000035492703E-3</v>
      </c>
      <c r="O698" s="27">
        <f>G698</f>
        <v>1.3860000035492703E-3</v>
      </c>
      <c r="P698" s="31"/>
      <c r="R698" s="43">
        <f t="shared" si="65"/>
        <v>27978.872000000003</v>
      </c>
      <c r="AB698" s="26" t="s">
        <v>66</v>
      </c>
      <c r="AD698" s="27"/>
      <c r="AG698" s="26" t="s">
        <v>68</v>
      </c>
    </row>
    <row r="699" spans="1:33" s="26" customFormat="1" ht="12.95" customHeight="1" x14ac:dyDescent="0.2">
      <c r="A699" s="47" t="s">
        <v>141</v>
      </c>
      <c r="B699" s="54"/>
      <c r="C699" s="38">
        <v>42997.373</v>
      </c>
      <c r="D699" s="50"/>
      <c r="E699" s="26">
        <f t="shared" si="64"/>
        <v>50.002916520004106</v>
      </c>
      <c r="F699" s="26">
        <f t="shared" si="67"/>
        <v>50</v>
      </c>
      <c r="G699" s="27">
        <f t="shared" si="66"/>
        <v>2.3860000001150183E-3</v>
      </c>
      <c r="N699" s="27">
        <f>G699</f>
        <v>2.3860000001150183E-3</v>
      </c>
      <c r="P699" s="31"/>
      <c r="R699" s="43">
        <f t="shared" si="65"/>
        <v>27978.873</v>
      </c>
      <c r="AB699" s="26" t="s">
        <v>66</v>
      </c>
      <c r="AC699" s="26">
        <v>8</v>
      </c>
      <c r="AD699" s="27"/>
      <c r="AE699" s="26" t="s">
        <v>71</v>
      </c>
      <c r="AG699" s="26" t="s">
        <v>65</v>
      </c>
    </row>
    <row r="700" spans="1:33" s="26" customFormat="1" ht="12.95" customHeight="1" x14ac:dyDescent="0.2">
      <c r="A700" s="47" t="s">
        <v>356</v>
      </c>
      <c r="B700" s="54"/>
      <c r="C700" s="38">
        <v>43004.733999999997</v>
      </c>
      <c r="D700" s="38"/>
      <c r="E700" s="26">
        <f t="shared" si="64"/>
        <v>59.000612982582105</v>
      </c>
      <c r="F700" s="26">
        <f t="shared" si="67"/>
        <v>59</v>
      </c>
      <c r="G700" s="27">
        <f t="shared" si="66"/>
        <v>5.0147999718319625E-4</v>
      </c>
      <c r="K700" s="26">
        <f>G700</f>
        <v>5.0147999718319625E-4</v>
      </c>
      <c r="P700" s="31"/>
      <c r="R700" s="43">
        <f t="shared" si="65"/>
        <v>27986.233999999997</v>
      </c>
    </row>
    <row r="701" spans="1:33" s="26" customFormat="1" ht="12.95" customHeight="1" x14ac:dyDescent="0.2">
      <c r="A701" s="47" t="s">
        <v>142</v>
      </c>
      <c r="B701" s="54"/>
      <c r="C701" s="38">
        <v>43010.462</v>
      </c>
      <c r="D701" s="50"/>
      <c r="E701" s="26">
        <f t="shared" si="64"/>
        <v>66.00221675077826</v>
      </c>
      <c r="F701" s="26">
        <f t="shared" si="67"/>
        <v>66</v>
      </c>
      <c r="G701" s="27">
        <f t="shared" si="66"/>
        <v>1.8135200007236563E-3</v>
      </c>
      <c r="O701" s="27">
        <f>G701</f>
        <v>1.8135200007236563E-3</v>
      </c>
      <c r="P701" s="31"/>
      <c r="R701" s="43">
        <f t="shared" si="65"/>
        <v>27991.962</v>
      </c>
      <c r="AB701" s="26" t="s">
        <v>66</v>
      </c>
      <c r="AD701" s="27"/>
      <c r="AG701" s="26" t="s">
        <v>68</v>
      </c>
    </row>
    <row r="702" spans="1:33" s="26" customFormat="1" ht="12.95" customHeight="1" x14ac:dyDescent="0.2">
      <c r="A702" s="47" t="s">
        <v>356</v>
      </c>
      <c r="B702" s="54"/>
      <c r="C702" s="38">
        <v>43013.726000000002</v>
      </c>
      <c r="D702" s="38"/>
      <c r="E702" s="26">
        <f t="shared" si="64"/>
        <v>69.991957445506102</v>
      </c>
      <c r="F702" s="26">
        <f t="shared" si="67"/>
        <v>70</v>
      </c>
      <c r="G702" s="27">
        <f t="shared" si="66"/>
        <v>-6.5795999980764464E-3</v>
      </c>
      <c r="K702" s="26">
        <f>G702</f>
        <v>-6.5795999980764464E-3</v>
      </c>
      <c r="P702" s="31"/>
      <c r="R702" s="43">
        <f t="shared" si="65"/>
        <v>27995.226000000002</v>
      </c>
    </row>
    <row r="703" spans="1:33" s="26" customFormat="1" ht="12.95" customHeight="1" x14ac:dyDescent="0.2">
      <c r="A703" s="47" t="s">
        <v>141</v>
      </c>
      <c r="B703" s="54"/>
      <c r="C703" s="38">
        <v>43015.368999999999</v>
      </c>
      <c r="D703" s="50"/>
      <c r="E703" s="26">
        <f t="shared" si="64"/>
        <v>72.000273610156142</v>
      </c>
      <c r="F703" s="26">
        <f t="shared" si="67"/>
        <v>72</v>
      </c>
      <c r="G703" s="27">
        <f t="shared" si="66"/>
        <v>2.2383999748853967E-4</v>
      </c>
      <c r="N703" s="27">
        <f>G703</f>
        <v>2.2383999748853967E-4</v>
      </c>
      <c r="P703" s="31"/>
      <c r="R703" s="43">
        <f t="shared" si="65"/>
        <v>27996.868999999999</v>
      </c>
      <c r="AC703" s="26">
        <v>8</v>
      </c>
      <c r="AD703" s="27"/>
      <c r="AE703" s="26" t="s">
        <v>71</v>
      </c>
      <c r="AG703" s="26" t="s">
        <v>65</v>
      </c>
    </row>
    <row r="704" spans="1:33" s="26" customFormat="1" ht="12.95" customHeight="1" x14ac:dyDescent="0.2">
      <c r="A704" s="47" t="s">
        <v>142</v>
      </c>
      <c r="B704" s="54"/>
      <c r="C704" s="38">
        <v>43015.368999999999</v>
      </c>
      <c r="D704" s="50"/>
      <c r="E704" s="26">
        <f t="shared" si="64"/>
        <v>72.000273610156142</v>
      </c>
      <c r="F704" s="26">
        <f t="shared" si="67"/>
        <v>72</v>
      </c>
      <c r="G704" s="27">
        <f t="shared" si="66"/>
        <v>2.2383999748853967E-4</v>
      </c>
      <c r="O704" s="27">
        <f>G704</f>
        <v>2.2383999748853967E-4</v>
      </c>
      <c r="P704" s="31"/>
      <c r="R704" s="43">
        <f t="shared" si="65"/>
        <v>27996.868999999999</v>
      </c>
      <c r="AB704" s="26" t="s">
        <v>66</v>
      </c>
      <c r="AD704" s="27"/>
      <c r="AG704" s="26" t="s">
        <v>68</v>
      </c>
    </row>
    <row r="705" spans="1:33" s="26" customFormat="1" ht="12.95" customHeight="1" x14ac:dyDescent="0.2">
      <c r="A705" s="47" t="s">
        <v>140</v>
      </c>
      <c r="B705" s="54"/>
      <c r="C705" s="38">
        <v>43015.370999999999</v>
      </c>
      <c r="D705" s="50"/>
      <c r="E705" s="26">
        <f t="shared" si="64"/>
        <v>72.002718304209779</v>
      </c>
      <c r="F705" s="26">
        <f t="shared" si="67"/>
        <v>72</v>
      </c>
      <c r="G705" s="27">
        <f t="shared" si="66"/>
        <v>2.2238399978959933E-3</v>
      </c>
      <c r="O705" s="27">
        <f>G705</f>
        <v>2.2238399978959933E-3</v>
      </c>
      <c r="P705" s="31"/>
      <c r="R705" s="43">
        <f t="shared" si="65"/>
        <v>27996.870999999999</v>
      </c>
      <c r="AB705" s="26" t="s">
        <v>66</v>
      </c>
      <c r="AD705" s="27"/>
      <c r="AG705" s="26" t="s">
        <v>68</v>
      </c>
    </row>
    <row r="706" spans="1:33" s="26" customFormat="1" ht="12.95" customHeight="1" x14ac:dyDescent="0.2">
      <c r="A706" s="47" t="s">
        <v>143</v>
      </c>
      <c r="B706" s="54"/>
      <c r="C706" s="38">
        <v>43042.368000000002</v>
      </c>
      <c r="D706" s="50"/>
      <c r="E706" s="26">
        <f t="shared" si="64"/>
        <v>105.00242098052274</v>
      </c>
      <c r="F706" s="26">
        <f t="shared" si="67"/>
        <v>105</v>
      </c>
      <c r="G706" s="27">
        <f t="shared" si="66"/>
        <v>1.9805999982054345E-3</v>
      </c>
      <c r="N706" s="27">
        <f>G706</f>
        <v>1.9805999982054345E-3</v>
      </c>
      <c r="P706" s="31"/>
      <c r="R706" s="43">
        <f t="shared" si="65"/>
        <v>28023.868000000002</v>
      </c>
      <c r="AC706" s="26">
        <v>8</v>
      </c>
      <c r="AD706" s="27"/>
      <c r="AE706" s="26" t="s">
        <v>71</v>
      </c>
      <c r="AG706" s="26" t="s">
        <v>65</v>
      </c>
    </row>
    <row r="707" spans="1:33" s="26" customFormat="1" ht="12.95" customHeight="1" x14ac:dyDescent="0.2">
      <c r="A707" s="47" t="s">
        <v>143</v>
      </c>
      <c r="B707" s="54"/>
      <c r="C707" s="38">
        <v>43042.372000000003</v>
      </c>
      <c r="D707" s="50"/>
      <c r="E707" s="26">
        <f t="shared" si="64"/>
        <v>105.00731036863002</v>
      </c>
      <c r="F707" s="26">
        <f t="shared" si="67"/>
        <v>105</v>
      </c>
      <c r="G707" s="27">
        <f t="shared" si="66"/>
        <v>5.9805999990203418E-3</v>
      </c>
      <c r="N707" s="27">
        <f>G707</f>
        <v>5.9805999990203418E-3</v>
      </c>
      <c r="P707" s="31"/>
      <c r="R707" s="43">
        <f t="shared" si="65"/>
        <v>28023.872000000003</v>
      </c>
      <c r="AC707" s="26">
        <v>6</v>
      </c>
      <c r="AD707" s="27"/>
      <c r="AE707" s="26" t="s">
        <v>69</v>
      </c>
      <c r="AG707" s="26" t="s">
        <v>65</v>
      </c>
    </row>
    <row r="708" spans="1:33" s="26" customFormat="1" ht="12.95" customHeight="1" x14ac:dyDescent="0.2">
      <c r="A708" s="47" t="s">
        <v>356</v>
      </c>
      <c r="B708" s="54"/>
      <c r="C708" s="38">
        <v>43210.892999999996</v>
      </c>
      <c r="D708" s="38"/>
      <c r="E708" s="26">
        <f t="shared" si="64"/>
        <v>310.99845363321845</v>
      </c>
      <c r="F708" s="26">
        <f t="shared" si="67"/>
        <v>311</v>
      </c>
      <c r="G708" s="27">
        <f t="shared" si="66"/>
        <v>-1.2650800053961575E-3</v>
      </c>
      <c r="K708" s="26">
        <f>G708</f>
        <v>-1.2650800053961575E-3</v>
      </c>
      <c r="P708" s="31"/>
      <c r="R708" s="43">
        <f t="shared" si="65"/>
        <v>28192.392999999996</v>
      </c>
    </row>
    <row r="709" spans="1:33" s="26" customFormat="1" ht="12.95" customHeight="1" x14ac:dyDescent="0.2">
      <c r="A709" s="47" t="s">
        <v>356</v>
      </c>
      <c r="B709" s="54"/>
      <c r="C709" s="38">
        <v>43274.705000000002</v>
      </c>
      <c r="D709" s="38"/>
      <c r="E709" s="26">
        <f t="shared" si="64"/>
        <v>388.99886209270738</v>
      </c>
      <c r="F709" s="26">
        <f t="shared" si="67"/>
        <v>389</v>
      </c>
      <c r="G709" s="27">
        <f t="shared" si="66"/>
        <v>-9.3091999588068575E-4</v>
      </c>
      <c r="K709" s="26">
        <f>G709</f>
        <v>-9.3091999588068575E-4</v>
      </c>
      <c r="P709" s="31"/>
      <c r="R709" s="43">
        <f t="shared" si="65"/>
        <v>28256.205000000002</v>
      </c>
    </row>
    <row r="710" spans="1:33" s="26" customFormat="1" ht="12.95" customHeight="1" x14ac:dyDescent="0.2">
      <c r="A710" s="47" t="s">
        <v>304</v>
      </c>
      <c r="B710" s="52"/>
      <c r="C710" s="38">
        <v>43274.709000000003</v>
      </c>
      <c r="D710" s="55"/>
      <c r="E710" s="26">
        <f t="shared" si="64"/>
        <v>389.00375148081469</v>
      </c>
      <c r="F710" s="26">
        <f t="shared" si="67"/>
        <v>389</v>
      </c>
      <c r="G710" s="27">
        <f t="shared" si="66"/>
        <v>3.0690800049342215E-3</v>
      </c>
      <c r="H710" s="6"/>
      <c r="I710" s="6"/>
      <c r="J710" s="27">
        <f>+G710</f>
        <v>3.0690800049342215E-3</v>
      </c>
      <c r="K710" s="6"/>
      <c r="L710" s="6"/>
      <c r="M710" s="6"/>
      <c r="N710" s="6"/>
      <c r="O710" s="6"/>
      <c r="P710" s="31"/>
      <c r="R710" s="43">
        <f t="shared" si="65"/>
        <v>28256.209000000003</v>
      </c>
    </row>
    <row r="711" spans="1:33" s="26" customFormat="1" ht="12.95" customHeight="1" x14ac:dyDescent="0.2">
      <c r="A711" s="49" t="s">
        <v>304</v>
      </c>
      <c r="B711" s="51"/>
      <c r="C711" s="49">
        <v>43274.709000000003</v>
      </c>
      <c r="D711" s="49">
        <v>2E-3</v>
      </c>
      <c r="E711" s="26">
        <f t="shared" si="64"/>
        <v>389.00375148081469</v>
      </c>
      <c r="F711" s="26">
        <f t="shared" si="67"/>
        <v>389</v>
      </c>
      <c r="G711" s="27">
        <f t="shared" si="66"/>
        <v>3.0690800049342215E-3</v>
      </c>
      <c r="J711" s="27">
        <f>G711</f>
        <v>3.0690800049342215E-3</v>
      </c>
      <c r="P711" s="31"/>
      <c r="R711" s="43">
        <f t="shared" si="65"/>
        <v>28256.209000000003</v>
      </c>
    </row>
    <row r="712" spans="1:33" s="26" customFormat="1" ht="12.95" customHeight="1" x14ac:dyDescent="0.2">
      <c r="A712" s="47" t="s">
        <v>304</v>
      </c>
      <c r="B712" s="52"/>
      <c r="C712" s="38">
        <v>43283.705999999998</v>
      </c>
      <c r="D712" s="55"/>
      <c r="E712" s="26">
        <f t="shared" si="64"/>
        <v>400.00120767885943</v>
      </c>
      <c r="F712" s="26">
        <f t="shared" si="67"/>
        <v>400</v>
      </c>
      <c r="G712" s="27">
        <f t="shared" si="66"/>
        <v>9.8799999977927655E-4</v>
      </c>
      <c r="H712" s="6"/>
      <c r="I712" s="6"/>
      <c r="J712" s="27">
        <f>+G712</f>
        <v>9.8799999977927655E-4</v>
      </c>
      <c r="K712" s="6"/>
      <c r="L712" s="6"/>
      <c r="M712" s="6"/>
      <c r="N712" s="6"/>
      <c r="O712" s="6"/>
      <c r="P712" s="31"/>
      <c r="R712" s="43">
        <f t="shared" si="65"/>
        <v>28265.205999999998</v>
      </c>
    </row>
    <row r="713" spans="1:33" s="26" customFormat="1" ht="12.95" customHeight="1" x14ac:dyDescent="0.2">
      <c r="A713" s="49" t="s">
        <v>304</v>
      </c>
      <c r="B713" s="51"/>
      <c r="C713" s="49">
        <v>43283.705999999998</v>
      </c>
      <c r="D713" s="49">
        <v>2E-3</v>
      </c>
      <c r="E713" s="26">
        <f t="shared" si="64"/>
        <v>400.00120767885943</v>
      </c>
      <c r="F713" s="26">
        <f t="shared" si="67"/>
        <v>400</v>
      </c>
      <c r="G713" s="27">
        <f t="shared" si="66"/>
        <v>9.8799999977927655E-4</v>
      </c>
      <c r="J713" s="27">
        <f>G713</f>
        <v>9.8799999977927655E-4</v>
      </c>
      <c r="P713" s="31"/>
      <c r="R713" s="43">
        <f t="shared" si="65"/>
        <v>28265.205999999998</v>
      </c>
    </row>
    <row r="714" spans="1:33" s="26" customFormat="1" ht="12.95" customHeight="1" x14ac:dyDescent="0.2">
      <c r="A714" s="47" t="s">
        <v>356</v>
      </c>
      <c r="B714" s="54"/>
      <c r="C714" s="38">
        <v>43283.707999999999</v>
      </c>
      <c r="D714" s="38"/>
      <c r="E714" s="26">
        <f t="shared" si="64"/>
        <v>400.00365237291305</v>
      </c>
      <c r="F714" s="26">
        <f t="shared" si="67"/>
        <v>400</v>
      </c>
      <c r="G714" s="27">
        <f t="shared" si="66"/>
        <v>2.9880000001867302E-3</v>
      </c>
      <c r="K714" s="26">
        <f>G714</f>
        <v>2.9880000001867302E-3</v>
      </c>
      <c r="P714" s="31"/>
      <c r="R714" s="43">
        <f t="shared" si="65"/>
        <v>28265.207999999999</v>
      </c>
    </row>
    <row r="715" spans="1:33" s="26" customFormat="1" ht="12.95" customHeight="1" x14ac:dyDescent="0.2">
      <c r="A715" s="47" t="s">
        <v>356</v>
      </c>
      <c r="B715" s="54"/>
      <c r="C715" s="38">
        <v>43301.705999999998</v>
      </c>
      <c r="D715" s="38"/>
      <c r="E715" s="26">
        <f t="shared" si="64"/>
        <v>422.00345415711871</v>
      </c>
      <c r="F715" s="26">
        <f t="shared" si="67"/>
        <v>422</v>
      </c>
      <c r="G715" s="27">
        <f t="shared" si="66"/>
        <v>2.8258399979677051E-3</v>
      </c>
      <c r="K715" s="26">
        <f>G715</f>
        <v>2.8258399979677051E-3</v>
      </c>
      <c r="P715" s="31"/>
      <c r="R715" s="43">
        <f t="shared" si="65"/>
        <v>28283.205999999998</v>
      </c>
    </row>
    <row r="716" spans="1:33" s="26" customFormat="1" ht="12.95" customHeight="1" x14ac:dyDescent="0.2">
      <c r="A716" s="47" t="s">
        <v>268</v>
      </c>
      <c r="B716" s="53"/>
      <c r="C716" s="38">
        <v>43324.6086</v>
      </c>
      <c r="D716" s="38"/>
      <c r="E716" s="26">
        <f t="shared" si="64"/>
        <v>449.99837916784145</v>
      </c>
      <c r="F716" s="26">
        <v>450</v>
      </c>
      <c r="G716" s="27">
        <f t="shared" si="66"/>
        <v>-1.3259999977890402E-3</v>
      </c>
      <c r="I716" s="26">
        <f>G716</f>
        <v>-1.3259999977890402E-3</v>
      </c>
      <c r="P716" s="31"/>
      <c r="R716" s="43">
        <f t="shared" si="65"/>
        <v>28306.1086</v>
      </c>
    </row>
    <row r="717" spans="1:33" s="26" customFormat="1" ht="12.95" customHeight="1" x14ac:dyDescent="0.2">
      <c r="A717" s="47" t="s">
        <v>356</v>
      </c>
      <c r="B717" s="54"/>
      <c r="C717" s="38">
        <v>43337.701000000001</v>
      </c>
      <c r="D717" s="38"/>
      <c r="E717" s="26">
        <f t="shared" si="64"/>
        <v>466.00183537850768</v>
      </c>
      <c r="F717" s="26">
        <f t="shared" ref="F717:F731" si="68">ROUND(2*E717,0)/2</f>
        <v>466</v>
      </c>
      <c r="G717" s="27">
        <f t="shared" si="66"/>
        <v>1.501519996963907E-3</v>
      </c>
      <c r="K717" s="26">
        <f>G717</f>
        <v>1.501519996963907E-3</v>
      </c>
      <c r="P717" s="31"/>
      <c r="R717" s="43">
        <f t="shared" si="65"/>
        <v>28319.201000000001</v>
      </c>
    </row>
    <row r="718" spans="1:33" s="26" customFormat="1" ht="12.95" customHeight="1" x14ac:dyDescent="0.2">
      <c r="A718" s="47" t="s">
        <v>144</v>
      </c>
      <c r="B718" s="54"/>
      <c r="C718" s="38">
        <v>43343.419000000002</v>
      </c>
      <c r="D718" s="50"/>
      <c r="E718" s="26">
        <f t="shared" si="64"/>
        <v>472.99121567643567</v>
      </c>
      <c r="F718" s="26">
        <f t="shared" si="68"/>
        <v>473</v>
      </c>
      <c r="G718" s="27">
        <f t="shared" si="66"/>
        <v>-7.1864400015329011E-3</v>
      </c>
      <c r="N718" s="27">
        <f>G718</f>
        <v>-7.1864400015329011E-3</v>
      </c>
      <c r="P718" s="31"/>
      <c r="R718" s="43">
        <f t="shared" si="65"/>
        <v>28324.919000000002</v>
      </c>
      <c r="AB718" s="26" t="s">
        <v>66</v>
      </c>
      <c r="AC718" s="26">
        <v>7</v>
      </c>
      <c r="AD718" s="27"/>
      <c r="AE718" s="26" t="s">
        <v>69</v>
      </c>
      <c r="AG718" s="26" t="s">
        <v>65</v>
      </c>
    </row>
    <row r="719" spans="1:33" s="26" customFormat="1" ht="12.95" customHeight="1" x14ac:dyDescent="0.2">
      <c r="A719" s="47" t="s">
        <v>140</v>
      </c>
      <c r="B719" s="54"/>
      <c r="C719" s="38">
        <v>43361.425999999999</v>
      </c>
      <c r="D719" s="50"/>
      <c r="E719" s="26">
        <f t="shared" si="64"/>
        <v>495.00201858387828</v>
      </c>
      <c r="F719" s="26">
        <f t="shared" si="68"/>
        <v>495</v>
      </c>
      <c r="G719" s="27">
        <f t="shared" si="66"/>
        <v>1.651400001719594E-3</v>
      </c>
      <c r="O719" s="27">
        <f>G719</f>
        <v>1.651400001719594E-3</v>
      </c>
      <c r="P719" s="31"/>
      <c r="R719" s="43">
        <f t="shared" si="65"/>
        <v>28342.925999999999</v>
      </c>
      <c r="AB719" s="26" t="s">
        <v>66</v>
      </c>
      <c r="AD719" s="27"/>
      <c r="AG719" s="26" t="s">
        <v>68</v>
      </c>
    </row>
    <row r="720" spans="1:33" s="26" customFormat="1" ht="12.95" customHeight="1" x14ac:dyDescent="0.2">
      <c r="A720" s="47" t="s">
        <v>146</v>
      </c>
      <c r="B720" s="54"/>
      <c r="C720" s="38">
        <v>43388.423999999999</v>
      </c>
      <c r="D720" s="50"/>
      <c r="E720" s="26">
        <f t="shared" si="64"/>
        <v>528.00294360721364</v>
      </c>
      <c r="F720" s="26">
        <f t="shared" si="68"/>
        <v>528</v>
      </c>
      <c r="G720" s="27">
        <f t="shared" si="66"/>
        <v>2.4081599985947832E-3</v>
      </c>
      <c r="N720" s="27">
        <f t="shared" ref="N720:N727" si="69">G720</f>
        <v>2.4081599985947832E-3</v>
      </c>
      <c r="P720" s="31"/>
      <c r="R720" s="43">
        <f t="shared" si="65"/>
        <v>28369.923999999999</v>
      </c>
      <c r="AB720" s="26" t="s">
        <v>66</v>
      </c>
      <c r="AC720" s="26">
        <v>12</v>
      </c>
      <c r="AD720" s="27"/>
      <c r="AE720" s="26" t="s">
        <v>145</v>
      </c>
      <c r="AG720" s="26" t="s">
        <v>65</v>
      </c>
    </row>
    <row r="721" spans="1:33" s="26" customFormat="1" ht="12.95" customHeight="1" x14ac:dyDescent="0.2">
      <c r="A721" s="47" t="s">
        <v>146</v>
      </c>
      <c r="B721" s="54"/>
      <c r="C721" s="38">
        <v>43393.332000000002</v>
      </c>
      <c r="D721" s="50"/>
      <c r="E721" s="26">
        <f t="shared" si="64"/>
        <v>534.00222281362278</v>
      </c>
      <c r="F721" s="26">
        <f t="shared" si="68"/>
        <v>534</v>
      </c>
      <c r="G721" s="27">
        <f t="shared" si="66"/>
        <v>1.8184799992013723E-3</v>
      </c>
      <c r="N721" s="27">
        <f t="shared" si="69"/>
        <v>1.8184799992013723E-3</v>
      </c>
      <c r="P721" s="31"/>
      <c r="R721" s="43">
        <f t="shared" si="65"/>
        <v>28374.832000000002</v>
      </c>
      <c r="AB721" s="26" t="s">
        <v>66</v>
      </c>
      <c r="AC721" s="26">
        <v>6</v>
      </c>
      <c r="AD721" s="27"/>
      <c r="AE721" s="26" t="s">
        <v>69</v>
      </c>
      <c r="AG721" s="26" t="s">
        <v>65</v>
      </c>
    </row>
    <row r="722" spans="1:33" s="26" customFormat="1" ht="12.95" customHeight="1" x14ac:dyDescent="0.2">
      <c r="A722" s="47" t="s">
        <v>146</v>
      </c>
      <c r="B722" s="54"/>
      <c r="C722" s="38">
        <v>43429.321000000004</v>
      </c>
      <c r="D722" s="50"/>
      <c r="E722" s="26">
        <f t="shared" si="64"/>
        <v>577.99326995285082</v>
      </c>
      <c r="F722" s="26">
        <f t="shared" si="68"/>
        <v>578</v>
      </c>
      <c r="G722" s="27">
        <f t="shared" si="66"/>
        <v>-5.5058399957488291E-3</v>
      </c>
      <c r="N722" s="27">
        <f t="shared" si="69"/>
        <v>-5.5058399957488291E-3</v>
      </c>
      <c r="P722" s="31"/>
      <c r="R722" s="43">
        <f t="shared" si="65"/>
        <v>28410.821000000004</v>
      </c>
      <c r="AB722" s="26" t="s">
        <v>66</v>
      </c>
      <c r="AC722" s="26">
        <v>11</v>
      </c>
      <c r="AD722" s="27"/>
      <c r="AE722" s="26" t="s">
        <v>86</v>
      </c>
      <c r="AG722" s="26" t="s">
        <v>65</v>
      </c>
    </row>
    <row r="723" spans="1:33" s="26" customFormat="1" ht="12.95" customHeight="1" x14ac:dyDescent="0.2">
      <c r="A723" s="47" t="s">
        <v>146</v>
      </c>
      <c r="B723" s="54"/>
      <c r="C723" s="38">
        <v>43429.326000000001</v>
      </c>
      <c r="D723" s="50"/>
      <c r="E723" s="26">
        <f t="shared" si="64"/>
        <v>577.99938168798042</v>
      </c>
      <c r="F723" s="26">
        <f t="shared" si="68"/>
        <v>578</v>
      </c>
      <c r="G723" s="27">
        <f t="shared" si="66"/>
        <v>-5.0583999836817384E-4</v>
      </c>
      <c r="N723" s="27">
        <f t="shared" si="69"/>
        <v>-5.0583999836817384E-4</v>
      </c>
      <c r="P723" s="31"/>
      <c r="R723" s="43">
        <f t="shared" si="65"/>
        <v>28410.826000000001</v>
      </c>
      <c r="AB723" s="26" t="s">
        <v>66</v>
      </c>
      <c r="AC723" s="26">
        <v>8</v>
      </c>
      <c r="AD723" s="27"/>
      <c r="AE723" s="26" t="s">
        <v>71</v>
      </c>
      <c r="AG723" s="26" t="s">
        <v>65</v>
      </c>
    </row>
    <row r="724" spans="1:33" s="26" customFormat="1" ht="12.95" customHeight="1" x14ac:dyDescent="0.2">
      <c r="A724" s="47" t="s">
        <v>147</v>
      </c>
      <c r="B724" s="54"/>
      <c r="C724" s="38">
        <v>43447.324000000001</v>
      </c>
      <c r="D724" s="50"/>
      <c r="E724" s="26">
        <f t="shared" si="64"/>
        <v>599.99918347218613</v>
      </c>
      <c r="F724" s="26">
        <f t="shared" si="68"/>
        <v>600</v>
      </c>
      <c r="G724" s="27">
        <f t="shared" si="66"/>
        <v>-6.6800000058719888E-4</v>
      </c>
      <c r="N724" s="27">
        <f t="shared" si="69"/>
        <v>-6.6800000058719888E-4</v>
      </c>
      <c r="P724" s="31"/>
      <c r="R724" s="43">
        <f t="shared" si="65"/>
        <v>28428.824000000001</v>
      </c>
      <c r="AB724" s="26" t="s">
        <v>66</v>
      </c>
      <c r="AC724" s="26">
        <v>10</v>
      </c>
      <c r="AD724" s="27"/>
      <c r="AE724" s="26" t="s">
        <v>145</v>
      </c>
      <c r="AG724" s="26" t="s">
        <v>65</v>
      </c>
    </row>
    <row r="725" spans="1:33" s="26" customFormat="1" ht="12.95" customHeight="1" x14ac:dyDescent="0.2">
      <c r="A725" s="47" t="s">
        <v>147</v>
      </c>
      <c r="B725" s="54"/>
      <c r="C725" s="38">
        <v>43456.324000000001</v>
      </c>
      <c r="D725" s="50"/>
      <c r="E725" s="26">
        <f t="shared" ref="E725:E788" si="70">(C725-C$7)/C$8</f>
        <v>611.00030671131583</v>
      </c>
      <c r="F725" s="26">
        <f t="shared" si="68"/>
        <v>611</v>
      </c>
      <c r="G725" s="27">
        <f t="shared" si="66"/>
        <v>2.5091999850701541E-4</v>
      </c>
      <c r="N725" s="27">
        <f t="shared" si="69"/>
        <v>2.5091999850701541E-4</v>
      </c>
      <c r="P725" s="31"/>
      <c r="R725" s="43">
        <f t="shared" ref="R725:R788" si="71">+C725-15018.5</f>
        <v>28437.824000000001</v>
      </c>
      <c r="AB725" s="26" t="s">
        <v>66</v>
      </c>
      <c r="AC725" s="26">
        <v>11</v>
      </c>
      <c r="AD725" s="27"/>
      <c r="AE725" s="26" t="s">
        <v>145</v>
      </c>
      <c r="AG725" s="26" t="s">
        <v>65</v>
      </c>
    </row>
    <row r="726" spans="1:33" s="26" customFormat="1" ht="12.95" customHeight="1" x14ac:dyDescent="0.2">
      <c r="A726" s="47" t="s">
        <v>148</v>
      </c>
      <c r="B726" s="54"/>
      <c r="C726" s="38">
        <v>43658.394</v>
      </c>
      <c r="D726" s="50"/>
      <c r="E726" s="26">
        <f t="shared" si="70"/>
        <v>857.99997037030766</v>
      </c>
      <c r="F726" s="26">
        <f t="shared" si="68"/>
        <v>858</v>
      </c>
      <c r="G726" s="27">
        <f t="shared" si="66"/>
        <v>-2.4239998310804367E-5</v>
      </c>
      <c r="N726" s="27">
        <f t="shared" si="69"/>
        <v>-2.4239998310804367E-5</v>
      </c>
      <c r="P726" s="31"/>
      <c r="R726" s="43">
        <f t="shared" si="71"/>
        <v>28639.894</v>
      </c>
      <c r="AB726" s="26" t="s">
        <v>66</v>
      </c>
      <c r="AC726" s="26">
        <v>11</v>
      </c>
      <c r="AD726" s="27"/>
      <c r="AE726" s="26" t="s">
        <v>92</v>
      </c>
      <c r="AG726" s="26" t="s">
        <v>65</v>
      </c>
    </row>
    <row r="727" spans="1:33" s="26" customFormat="1" ht="12.95" customHeight="1" x14ac:dyDescent="0.2">
      <c r="A727" s="47" t="s">
        <v>148</v>
      </c>
      <c r="B727" s="54"/>
      <c r="C727" s="38">
        <v>43662.485999999997</v>
      </c>
      <c r="D727" s="50"/>
      <c r="E727" s="26">
        <f t="shared" si="70"/>
        <v>863.00181440302811</v>
      </c>
      <c r="F727" s="26">
        <f t="shared" si="68"/>
        <v>863</v>
      </c>
      <c r="G727" s="27">
        <f t="shared" si="66"/>
        <v>1.4843600001768209E-3</v>
      </c>
      <c r="N727" s="27">
        <f t="shared" si="69"/>
        <v>1.4843600001768209E-3</v>
      </c>
      <c r="P727" s="31"/>
      <c r="R727" s="43">
        <f t="shared" si="71"/>
        <v>28643.985999999997</v>
      </c>
      <c r="AB727" s="26" t="s">
        <v>66</v>
      </c>
      <c r="AC727" s="26">
        <v>8</v>
      </c>
      <c r="AD727" s="27"/>
      <c r="AE727" s="26" t="s">
        <v>71</v>
      </c>
      <c r="AG727" s="26" t="s">
        <v>65</v>
      </c>
    </row>
    <row r="728" spans="1:33" s="26" customFormat="1" ht="12.95" customHeight="1" x14ac:dyDescent="0.2">
      <c r="A728" s="47" t="s">
        <v>356</v>
      </c>
      <c r="B728" s="54"/>
      <c r="C728" s="38">
        <v>43665.764999999999</v>
      </c>
      <c r="D728" s="38"/>
      <c r="E728" s="26">
        <f t="shared" si="70"/>
        <v>867.00989030315384</v>
      </c>
      <c r="F728" s="26">
        <f t="shared" si="68"/>
        <v>867</v>
      </c>
      <c r="G728" s="27">
        <f t="shared" si="66"/>
        <v>8.0912400007946417E-3</v>
      </c>
      <c r="K728" s="26">
        <f>G728</f>
        <v>8.0912400007946417E-3</v>
      </c>
      <c r="P728" s="31"/>
      <c r="R728" s="43">
        <f t="shared" si="71"/>
        <v>28647.264999999999</v>
      </c>
    </row>
    <row r="729" spans="1:33" s="26" customFormat="1" ht="12.95" customHeight="1" x14ac:dyDescent="0.2">
      <c r="A729" s="47" t="s">
        <v>356</v>
      </c>
      <c r="B729" s="54"/>
      <c r="C729" s="38">
        <v>43670.667999999998</v>
      </c>
      <c r="D729" s="38"/>
      <c r="E729" s="26">
        <f t="shared" si="70"/>
        <v>873.00305777442441</v>
      </c>
      <c r="F729" s="26">
        <f t="shared" si="68"/>
        <v>873</v>
      </c>
      <c r="G729" s="27">
        <f t="shared" si="66"/>
        <v>2.5015599967446178E-3</v>
      </c>
      <c r="K729" s="26">
        <f>G729</f>
        <v>2.5015599967446178E-3</v>
      </c>
      <c r="P729" s="31"/>
      <c r="R729" s="43">
        <f t="shared" si="71"/>
        <v>28652.167999999998</v>
      </c>
    </row>
    <row r="730" spans="1:33" s="26" customFormat="1" ht="12.95" customHeight="1" x14ac:dyDescent="0.2">
      <c r="A730" s="47" t="s">
        <v>148</v>
      </c>
      <c r="B730" s="54"/>
      <c r="C730" s="38">
        <v>43671.487000000001</v>
      </c>
      <c r="D730" s="50"/>
      <c r="E730" s="26">
        <f t="shared" si="70"/>
        <v>874.00415998918902</v>
      </c>
      <c r="F730" s="26">
        <f t="shared" si="68"/>
        <v>874</v>
      </c>
      <c r="G730" s="27">
        <f t="shared" si="66"/>
        <v>3.4032800031127408E-3</v>
      </c>
      <c r="N730" s="27">
        <f>G730</f>
        <v>3.4032800031127408E-3</v>
      </c>
      <c r="P730" s="31"/>
      <c r="R730" s="43">
        <f t="shared" si="71"/>
        <v>28652.987000000001</v>
      </c>
      <c r="AB730" s="26" t="s">
        <v>66</v>
      </c>
      <c r="AC730" s="26">
        <v>6</v>
      </c>
      <c r="AD730" s="27"/>
      <c r="AE730" s="26" t="s">
        <v>71</v>
      </c>
      <c r="AG730" s="26" t="s">
        <v>65</v>
      </c>
    </row>
    <row r="731" spans="1:33" s="26" customFormat="1" ht="12.95" customHeight="1" x14ac:dyDescent="0.2">
      <c r="A731" s="47" t="s">
        <v>356</v>
      </c>
      <c r="B731" s="54"/>
      <c r="C731" s="38">
        <v>43688.663999999997</v>
      </c>
      <c r="D731" s="38"/>
      <c r="E731" s="26">
        <f t="shared" si="70"/>
        <v>895.00041486457644</v>
      </c>
      <c r="F731" s="26">
        <f t="shared" si="68"/>
        <v>895</v>
      </c>
      <c r="G731" s="27">
        <f t="shared" si="66"/>
        <v>3.3939999411813915E-4</v>
      </c>
      <c r="K731" s="26">
        <f>G731</f>
        <v>3.3939999411813915E-4</v>
      </c>
      <c r="P731" s="31"/>
      <c r="R731" s="43">
        <f t="shared" si="71"/>
        <v>28670.163999999997</v>
      </c>
    </row>
    <row r="732" spans="1:33" s="26" customFormat="1" ht="12.95" customHeight="1" x14ac:dyDescent="0.2">
      <c r="A732" s="47" t="s">
        <v>268</v>
      </c>
      <c r="B732" s="53"/>
      <c r="C732" s="38">
        <v>43690.301500000001</v>
      </c>
      <c r="D732" s="38"/>
      <c r="E732" s="26">
        <f t="shared" si="70"/>
        <v>897.00200812059006</v>
      </c>
      <c r="F732" s="26">
        <v>897</v>
      </c>
      <c r="G732" s="27">
        <f t="shared" si="66"/>
        <v>1.6428399976575747E-3</v>
      </c>
      <c r="I732" s="26">
        <f>G732</f>
        <v>1.6428399976575747E-3</v>
      </c>
      <c r="P732" s="31"/>
      <c r="R732" s="43">
        <f t="shared" si="71"/>
        <v>28671.801500000001</v>
      </c>
    </row>
    <row r="733" spans="1:33" s="26" customFormat="1" ht="12.95" customHeight="1" x14ac:dyDescent="0.2">
      <c r="A733" s="47" t="s">
        <v>356</v>
      </c>
      <c r="B733" s="54"/>
      <c r="C733" s="38">
        <v>43697.667999999998</v>
      </c>
      <c r="D733" s="38"/>
      <c r="E733" s="26">
        <f t="shared" si="70"/>
        <v>906.00642749181338</v>
      </c>
      <c r="F733" s="26">
        <f t="shared" ref="F733:F764" si="72">ROUND(2*E733,0)/2</f>
        <v>906</v>
      </c>
      <c r="G733" s="27">
        <f t="shared" si="66"/>
        <v>5.2583199940272607E-3</v>
      </c>
      <c r="K733" s="26">
        <f>G733</f>
        <v>5.2583199940272607E-3</v>
      </c>
      <c r="P733" s="31"/>
      <c r="R733" s="43">
        <f t="shared" si="71"/>
        <v>28679.167999999998</v>
      </c>
    </row>
    <row r="734" spans="1:33" s="26" customFormat="1" ht="12.95" customHeight="1" x14ac:dyDescent="0.2">
      <c r="A734" s="47" t="s">
        <v>149</v>
      </c>
      <c r="B734" s="54"/>
      <c r="C734" s="38">
        <v>43703.392</v>
      </c>
      <c r="D734" s="50"/>
      <c r="E734" s="26">
        <f t="shared" si="70"/>
        <v>913.00314187190224</v>
      </c>
      <c r="F734" s="26">
        <f t="shared" si="72"/>
        <v>913</v>
      </c>
      <c r="G734" s="27">
        <f t="shared" ref="G734:G794" si="73">C734-(C$7+F734*C$8)</f>
        <v>2.5703599967528135E-3</v>
      </c>
      <c r="N734" s="27">
        <f>G734</f>
        <v>2.5703599967528135E-3</v>
      </c>
      <c r="P734" s="31"/>
      <c r="R734" s="43">
        <f t="shared" si="71"/>
        <v>28684.892</v>
      </c>
      <c r="AB734" s="26" t="s">
        <v>66</v>
      </c>
      <c r="AC734" s="26">
        <v>7</v>
      </c>
      <c r="AD734" s="27"/>
      <c r="AE734" s="26" t="s">
        <v>69</v>
      </c>
      <c r="AG734" s="26" t="s">
        <v>65</v>
      </c>
    </row>
    <row r="735" spans="1:33" s="26" customFormat="1" ht="12.95" customHeight="1" x14ac:dyDescent="0.2">
      <c r="A735" s="47" t="s">
        <v>356</v>
      </c>
      <c r="B735" s="54"/>
      <c r="C735" s="38">
        <v>43706.667999999998</v>
      </c>
      <c r="D735" s="38"/>
      <c r="E735" s="26">
        <f t="shared" si="70"/>
        <v>917.00755073094308</v>
      </c>
      <c r="F735" s="26">
        <f t="shared" si="72"/>
        <v>917</v>
      </c>
      <c r="G735" s="27">
        <f t="shared" si="73"/>
        <v>6.1772400003974326E-3</v>
      </c>
      <c r="K735" s="26">
        <f>G735</f>
        <v>6.1772400003974326E-3</v>
      </c>
      <c r="P735" s="31"/>
      <c r="R735" s="43">
        <f t="shared" si="71"/>
        <v>28688.167999999998</v>
      </c>
    </row>
    <row r="736" spans="1:33" s="26" customFormat="1" ht="12.95" customHeight="1" x14ac:dyDescent="0.2">
      <c r="A736" s="47" t="s">
        <v>149</v>
      </c>
      <c r="B736" s="54"/>
      <c r="C736" s="38">
        <v>43712.39</v>
      </c>
      <c r="D736" s="50"/>
      <c r="E736" s="26">
        <f t="shared" si="70"/>
        <v>924.00182041697826</v>
      </c>
      <c r="F736" s="26">
        <f t="shared" si="72"/>
        <v>924</v>
      </c>
      <c r="G736" s="27">
        <f t="shared" si="73"/>
        <v>1.4892799954395741E-3</v>
      </c>
      <c r="N736" s="27">
        <f>G736</f>
        <v>1.4892799954395741E-3</v>
      </c>
      <c r="P736" s="31"/>
      <c r="R736" s="43">
        <f t="shared" si="71"/>
        <v>28693.89</v>
      </c>
      <c r="AB736" s="26" t="s">
        <v>66</v>
      </c>
      <c r="AC736" s="26">
        <v>8</v>
      </c>
      <c r="AD736" s="27"/>
      <c r="AE736" s="26" t="s">
        <v>71</v>
      </c>
      <c r="AG736" s="26" t="s">
        <v>65</v>
      </c>
    </row>
    <row r="737" spans="1:33" s="26" customFormat="1" ht="12.95" customHeight="1" x14ac:dyDescent="0.2">
      <c r="A737" s="47" t="s">
        <v>149</v>
      </c>
      <c r="B737" s="54"/>
      <c r="C737" s="38">
        <v>43712.391000000003</v>
      </c>
      <c r="D737" s="50"/>
      <c r="E737" s="26">
        <f t="shared" si="70"/>
        <v>924.00304276400959</v>
      </c>
      <c r="F737" s="26">
        <f t="shared" si="72"/>
        <v>924</v>
      </c>
      <c r="G737" s="27">
        <f t="shared" si="73"/>
        <v>2.4892799992812797E-3</v>
      </c>
      <c r="N737" s="27">
        <f>G737</f>
        <v>2.4892799992812797E-3</v>
      </c>
      <c r="P737" s="31"/>
      <c r="R737" s="43">
        <f t="shared" si="71"/>
        <v>28693.891000000003</v>
      </c>
      <c r="AB737" s="26" t="s">
        <v>66</v>
      </c>
      <c r="AC737" s="26">
        <v>6</v>
      </c>
      <c r="AD737" s="27"/>
      <c r="AE737" s="26" t="s">
        <v>69</v>
      </c>
      <c r="AG737" s="26" t="s">
        <v>65</v>
      </c>
    </row>
    <row r="738" spans="1:33" s="26" customFormat="1" ht="12.95" customHeight="1" x14ac:dyDescent="0.2">
      <c r="A738" s="47" t="s">
        <v>150</v>
      </c>
      <c r="B738" s="54"/>
      <c r="C738" s="38">
        <v>43721.387999999999</v>
      </c>
      <c r="D738" s="50"/>
      <c r="E738" s="26">
        <f t="shared" si="70"/>
        <v>935.00049896205428</v>
      </c>
      <c r="F738" s="26">
        <f t="shared" si="72"/>
        <v>935</v>
      </c>
      <c r="G738" s="27">
        <f t="shared" si="73"/>
        <v>4.082000014022924E-4</v>
      </c>
      <c r="O738" s="27">
        <f>G738</f>
        <v>4.082000014022924E-4</v>
      </c>
      <c r="P738" s="31"/>
      <c r="R738" s="43">
        <f t="shared" si="71"/>
        <v>28702.887999999999</v>
      </c>
      <c r="AB738" s="26" t="s">
        <v>66</v>
      </c>
      <c r="AD738" s="27"/>
      <c r="AG738" s="26" t="s">
        <v>68</v>
      </c>
    </row>
    <row r="739" spans="1:33" s="26" customFormat="1" ht="12.95" customHeight="1" x14ac:dyDescent="0.2">
      <c r="A739" s="47" t="s">
        <v>150</v>
      </c>
      <c r="B739" s="54"/>
      <c r="C739" s="38">
        <v>43721.389000000003</v>
      </c>
      <c r="D739" s="50"/>
      <c r="E739" s="26">
        <f t="shared" si="70"/>
        <v>935.00172130908561</v>
      </c>
      <c r="F739" s="26">
        <f t="shared" si="72"/>
        <v>935</v>
      </c>
      <c r="G739" s="27">
        <f t="shared" si="73"/>
        <v>1.408200005243998E-3</v>
      </c>
      <c r="O739" s="27">
        <f>G739</f>
        <v>1.408200005243998E-3</v>
      </c>
      <c r="P739" s="31"/>
      <c r="R739" s="43">
        <f t="shared" si="71"/>
        <v>28702.889000000003</v>
      </c>
      <c r="AB739" s="26" t="s">
        <v>66</v>
      </c>
      <c r="AD739" s="27"/>
      <c r="AG739" s="26" t="s">
        <v>68</v>
      </c>
    </row>
    <row r="740" spans="1:33" s="26" customFormat="1" ht="12.95" customHeight="1" x14ac:dyDescent="0.2">
      <c r="A740" s="47" t="s">
        <v>140</v>
      </c>
      <c r="B740" s="54"/>
      <c r="C740" s="38">
        <v>43721.392999999996</v>
      </c>
      <c r="D740" s="50"/>
      <c r="E740" s="26">
        <f t="shared" si="70"/>
        <v>935.00661069718399</v>
      </c>
      <c r="F740" s="26">
        <f t="shared" si="72"/>
        <v>935</v>
      </c>
      <c r="G740" s="27">
        <f t="shared" si="73"/>
        <v>5.4081999987829477E-3</v>
      </c>
      <c r="O740" s="27">
        <f>G740</f>
        <v>5.4081999987829477E-3</v>
      </c>
      <c r="P740" s="31"/>
      <c r="R740" s="43">
        <f t="shared" si="71"/>
        <v>28702.892999999996</v>
      </c>
      <c r="AB740" s="26" t="s">
        <v>66</v>
      </c>
      <c r="AD740" s="27"/>
      <c r="AG740" s="26" t="s">
        <v>68</v>
      </c>
    </row>
    <row r="741" spans="1:33" s="26" customFormat="1" ht="12.95" customHeight="1" x14ac:dyDescent="0.2">
      <c r="A741" s="47" t="s">
        <v>150</v>
      </c>
      <c r="B741" s="54"/>
      <c r="C741" s="38">
        <v>43721.392999999996</v>
      </c>
      <c r="D741" s="50"/>
      <c r="E741" s="26">
        <f t="shared" si="70"/>
        <v>935.00661069718399</v>
      </c>
      <c r="F741" s="26">
        <f t="shared" si="72"/>
        <v>935</v>
      </c>
      <c r="G741" s="27">
        <f t="shared" si="73"/>
        <v>5.4081999987829477E-3</v>
      </c>
      <c r="O741" s="27">
        <f>G741</f>
        <v>5.4081999987829477E-3</v>
      </c>
      <c r="P741" s="31"/>
      <c r="R741" s="43">
        <f t="shared" si="71"/>
        <v>28702.892999999996</v>
      </c>
      <c r="AB741" s="26" t="s">
        <v>66</v>
      </c>
      <c r="AD741" s="27"/>
      <c r="AG741" s="26" t="s">
        <v>68</v>
      </c>
    </row>
    <row r="742" spans="1:33" s="26" customFormat="1" ht="12.95" customHeight="1" x14ac:dyDescent="0.2">
      <c r="A742" s="47" t="s">
        <v>356</v>
      </c>
      <c r="B742" s="54"/>
      <c r="C742" s="38">
        <v>43724.663</v>
      </c>
      <c r="D742" s="38"/>
      <c r="E742" s="26">
        <f t="shared" si="70"/>
        <v>939.00368547407265</v>
      </c>
      <c r="F742" s="26">
        <f t="shared" si="72"/>
        <v>939</v>
      </c>
      <c r="G742" s="27">
        <f t="shared" si="73"/>
        <v>3.0150800012052059E-3</v>
      </c>
      <c r="K742" s="26">
        <f>G742</f>
        <v>3.0150800012052059E-3</v>
      </c>
      <c r="P742" s="31"/>
      <c r="R742" s="43">
        <f t="shared" si="71"/>
        <v>28706.163</v>
      </c>
    </row>
    <row r="743" spans="1:33" s="26" customFormat="1" ht="12.95" customHeight="1" x14ac:dyDescent="0.2">
      <c r="A743" s="47" t="s">
        <v>356</v>
      </c>
      <c r="B743" s="54"/>
      <c r="C743" s="38">
        <v>43737.754999999997</v>
      </c>
      <c r="D743" s="38"/>
      <c r="E743" s="26">
        <f t="shared" si="70"/>
        <v>955.00665274592291</v>
      </c>
      <c r="F743" s="26">
        <f t="shared" si="72"/>
        <v>955</v>
      </c>
      <c r="G743" s="27">
        <f t="shared" si="73"/>
        <v>5.4425999987870455E-3</v>
      </c>
      <c r="K743" s="26">
        <f>G743</f>
        <v>5.4425999987870455E-3</v>
      </c>
      <c r="P743" s="31"/>
      <c r="R743" s="43">
        <f t="shared" si="71"/>
        <v>28719.254999999997</v>
      </c>
    </row>
    <row r="744" spans="1:33" s="26" customFormat="1" ht="12.95" customHeight="1" x14ac:dyDescent="0.2">
      <c r="A744" s="47" t="s">
        <v>149</v>
      </c>
      <c r="B744" s="54"/>
      <c r="C744" s="38">
        <v>43739.387000000002</v>
      </c>
      <c r="D744" s="50"/>
      <c r="E744" s="26">
        <f t="shared" si="70"/>
        <v>957.00152309329121</v>
      </c>
      <c r="F744" s="26">
        <f t="shared" si="72"/>
        <v>957</v>
      </c>
      <c r="G744" s="27">
        <f t="shared" si="73"/>
        <v>1.246040003024973E-3</v>
      </c>
      <c r="N744" s="27">
        <f>G744</f>
        <v>1.246040003024973E-3</v>
      </c>
      <c r="P744" s="31"/>
      <c r="R744" s="43">
        <f t="shared" si="71"/>
        <v>28720.887000000002</v>
      </c>
      <c r="AB744" s="26" t="s">
        <v>66</v>
      </c>
      <c r="AC744" s="26">
        <v>10</v>
      </c>
      <c r="AD744" s="27"/>
      <c r="AE744" s="26" t="s">
        <v>69</v>
      </c>
      <c r="AG744" s="26" t="s">
        <v>65</v>
      </c>
    </row>
    <row r="745" spans="1:33" s="26" customFormat="1" ht="12.95" customHeight="1" x14ac:dyDescent="0.2">
      <c r="A745" s="47" t="s">
        <v>149</v>
      </c>
      <c r="B745" s="54"/>
      <c r="C745" s="38">
        <v>43739.391000000003</v>
      </c>
      <c r="D745" s="50"/>
      <c r="E745" s="26">
        <f t="shared" si="70"/>
        <v>957.00641248139846</v>
      </c>
      <c r="F745" s="26">
        <f t="shared" si="72"/>
        <v>957</v>
      </c>
      <c r="G745" s="27">
        <f t="shared" si="73"/>
        <v>5.2460400038398802E-3</v>
      </c>
      <c r="N745" s="27">
        <f>G745</f>
        <v>5.2460400038398802E-3</v>
      </c>
      <c r="P745" s="31"/>
      <c r="R745" s="43">
        <f t="shared" si="71"/>
        <v>28720.891000000003</v>
      </c>
      <c r="AB745" s="26" t="s">
        <v>66</v>
      </c>
      <c r="AC745" s="26">
        <v>9</v>
      </c>
      <c r="AD745" s="27"/>
      <c r="AE745" s="26" t="s">
        <v>71</v>
      </c>
      <c r="AG745" s="26" t="s">
        <v>65</v>
      </c>
    </row>
    <row r="746" spans="1:33" s="26" customFormat="1" ht="12.95" customHeight="1" x14ac:dyDescent="0.2">
      <c r="A746" s="47" t="s">
        <v>150</v>
      </c>
      <c r="B746" s="54"/>
      <c r="C746" s="38">
        <v>43752.47</v>
      </c>
      <c r="D746" s="50"/>
      <c r="E746" s="26">
        <f t="shared" si="70"/>
        <v>972.99348924190451</v>
      </c>
      <c r="F746" s="26">
        <f t="shared" si="72"/>
        <v>973</v>
      </c>
      <c r="G746" s="27">
        <f t="shared" si="73"/>
        <v>-5.32643999758875E-3</v>
      </c>
      <c r="O746" s="27">
        <f>G746</f>
        <v>-5.32643999758875E-3</v>
      </c>
      <c r="P746" s="31"/>
      <c r="R746" s="43">
        <f t="shared" si="71"/>
        <v>28733.97</v>
      </c>
      <c r="AB746" s="26" t="s">
        <v>66</v>
      </c>
      <c r="AD746" s="27"/>
      <c r="AG746" s="26" t="s">
        <v>68</v>
      </c>
    </row>
    <row r="747" spans="1:33" s="26" customFormat="1" ht="12.95" customHeight="1" x14ac:dyDescent="0.2">
      <c r="A747" s="47" t="s">
        <v>150</v>
      </c>
      <c r="B747" s="54"/>
      <c r="C747" s="38">
        <v>43752.476000000002</v>
      </c>
      <c r="D747" s="50"/>
      <c r="E747" s="26">
        <f t="shared" si="70"/>
        <v>973.00082332406544</v>
      </c>
      <c r="F747" s="26">
        <f t="shared" si="72"/>
        <v>973</v>
      </c>
      <c r="G747" s="27">
        <f t="shared" si="73"/>
        <v>6.735600036336109E-4</v>
      </c>
      <c r="O747" s="27">
        <f>G747</f>
        <v>6.735600036336109E-4</v>
      </c>
      <c r="P747" s="31"/>
      <c r="R747" s="43">
        <f t="shared" si="71"/>
        <v>28733.976000000002</v>
      </c>
      <c r="AB747" s="26" t="s">
        <v>66</v>
      </c>
      <c r="AD747" s="27"/>
      <c r="AG747" s="26" t="s">
        <v>68</v>
      </c>
    </row>
    <row r="748" spans="1:33" s="26" customFormat="1" ht="12.95" customHeight="1" x14ac:dyDescent="0.2">
      <c r="A748" s="47" t="s">
        <v>151</v>
      </c>
      <c r="B748" s="54"/>
      <c r="C748" s="38">
        <v>43766.387000000002</v>
      </c>
      <c r="D748" s="50"/>
      <c r="E748" s="26">
        <f t="shared" si="70"/>
        <v>990.00489281068019</v>
      </c>
      <c r="F748" s="26">
        <f t="shared" si="72"/>
        <v>990</v>
      </c>
      <c r="G748" s="27">
        <f t="shared" si="73"/>
        <v>4.0028000003076158E-3</v>
      </c>
      <c r="N748" s="27">
        <f>G748</f>
        <v>4.0028000003076158E-3</v>
      </c>
      <c r="P748" s="31"/>
      <c r="R748" s="43">
        <f t="shared" si="71"/>
        <v>28747.887000000002</v>
      </c>
      <c r="AB748" s="26" t="s">
        <v>66</v>
      </c>
      <c r="AC748" s="26">
        <v>11</v>
      </c>
      <c r="AD748" s="27"/>
      <c r="AE748" s="26" t="s">
        <v>71</v>
      </c>
      <c r="AG748" s="26" t="s">
        <v>65</v>
      </c>
    </row>
    <row r="749" spans="1:33" s="26" customFormat="1" ht="12.95" customHeight="1" x14ac:dyDescent="0.2">
      <c r="A749" s="47" t="s">
        <v>152</v>
      </c>
      <c r="B749" s="54"/>
      <c r="C749" s="38">
        <v>43852.281000000003</v>
      </c>
      <c r="D749" s="50"/>
      <c r="E749" s="26">
        <f t="shared" si="70"/>
        <v>1094.9971683108809</v>
      </c>
      <c r="F749" s="26">
        <f t="shared" si="72"/>
        <v>1095</v>
      </c>
      <c r="G749" s="27">
        <f t="shared" si="73"/>
        <v>-2.3165999955381267E-3</v>
      </c>
      <c r="N749" s="27">
        <f>G749</f>
        <v>-2.3165999955381267E-3</v>
      </c>
      <c r="P749" s="31"/>
      <c r="R749" s="43">
        <f t="shared" si="71"/>
        <v>28833.781000000003</v>
      </c>
      <c r="AB749" s="26" t="s">
        <v>66</v>
      </c>
      <c r="AC749" s="26">
        <v>5</v>
      </c>
      <c r="AD749" s="27"/>
      <c r="AE749" s="26" t="s">
        <v>69</v>
      </c>
      <c r="AG749" s="26" t="s">
        <v>65</v>
      </c>
    </row>
    <row r="750" spans="1:33" s="26" customFormat="1" ht="12.95" customHeight="1" x14ac:dyDescent="0.2">
      <c r="A750" s="47" t="s">
        <v>152</v>
      </c>
      <c r="B750" s="54"/>
      <c r="C750" s="38">
        <v>43899.737000000001</v>
      </c>
      <c r="D750" s="50"/>
      <c r="E750" s="26">
        <f t="shared" si="70"/>
        <v>1153.0048688037828</v>
      </c>
      <c r="F750" s="26">
        <f t="shared" si="72"/>
        <v>1153</v>
      </c>
      <c r="G750" s="27">
        <f t="shared" si="73"/>
        <v>3.9831600006436929E-3</v>
      </c>
      <c r="N750" s="27">
        <f>G750</f>
        <v>3.9831600006436929E-3</v>
      </c>
      <c r="P750" s="31"/>
      <c r="R750" s="43">
        <f t="shared" si="71"/>
        <v>28881.237000000001</v>
      </c>
      <c r="AB750" s="26" t="s">
        <v>66</v>
      </c>
      <c r="AC750" s="26">
        <v>6</v>
      </c>
      <c r="AD750" s="27"/>
      <c r="AE750" s="26" t="s">
        <v>69</v>
      </c>
      <c r="AG750" s="26" t="s">
        <v>65</v>
      </c>
    </row>
    <row r="751" spans="1:33" s="26" customFormat="1" ht="12.95" customHeight="1" x14ac:dyDescent="0.2">
      <c r="A751" s="47" t="s">
        <v>356</v>
      </c>
      <c r="B751" s="54"/>
      <c r="C751" s="38">
        <v>43980.724000000002</v>
      </c>
      <c r="D751" s="38"/>
      <c r="E751" s="26">
        <f t="shared" si="70"/>
        <v>1251.9990874446055</v>
      </c>
      <c r="F751" s="26">
        <f t="shared" si="72"/>
        <v>1252</v>
      </c>
      <c r="G751" s="27">
        <f t="shared" si="73"/>
        <v>-7.4655999924289063E-4</v>
      </c>
      <c r="K751" s="26">
        <f>G751</f>
        <v>-7.4655999924289063E-4</v>
      </c>
      <c r="P751" s="31"/>
      <c r="R751" s="43">
        <f t="shared" si="71"/>
        <v>28962.224000000002</v>
      </c>
    </row>
    <row r="752" spans="1:33" s="26" customFormat="1" ht="12.95" customHeight="1" x14ac:dyDescent="0.2">
      <c r="A752" s="47" t="s">
        <v>356</v>
      </c>
      <c r="B752" s="54"/>
      <c r="C752" s="38">
        <v>43980.73</v>
      </c>
      <c r="D752" s="38"/>
      <c r="E752" s="26">
        <f t="shared" si="70"/>
        <v>1252.0064215267664</v>
      </c>
      <c r="F752" s="26">
        <f t="shared" si="72"/>
        <v>1252</v>
      </c>
      <c r="G752" s="27">
        <f t="shared" si="73"/>
        <v>5.2534400019794703E-3</v>
      </c>
      <c r="K752" s="26">
        <f>G752</f>
        <v>5.2534400019794703E-3</v>
      </c>
      <c r="P752" s="31"/>
      <c r="R752" s="43">
        <f t="shared" si="71"/>
        <v>28962.230000000003</v>
      </c>
    </row>
    <row r="753" spans="1:33" s="26" customFormat="1" ht="12.95" customHeight="1" x14ac:dyDescent="0.2">
      <c r="A753" s="47" t="s">
        <v>153</v>
      </c>
      <c r="B753" s="54"/>
      <c r="C753" s="38">
        <v>43985.64</v>
      </c>
      <c r="D753" s="50"/>
      <c r="E753" s="26">
        <f t="shared" si="70"/>
        <v>1258.0081454272204</v>
      </c>
      <c r="F753" s="26">
        <f t="shared" si="72"/>
        <v>1258</v>
      </c>
      <c r="G753" s="27">
        <f t="shared" si="73"/>
        <v>6.6637599957175553E-3</v>
      </c>
      <c r="N753" s="27">
        <f>G753</f>
        <v>6.6637599957175553E-3</v>
      </c>
      <c r="P753" s="31"/>
      <c r="R753" s="43">
        <f t="shared" si="71"/>
        <v>28967.14</v>
      </c>
      <c r="AB753" s="26" t="s">
        <v>66</v>
      </c>
      <c r="AC753" s="26">
        <v>7</v>
      </c>
      <c r="AD753" s="27"/>
      <c r="AE753" s="26" t="s">
        <v>69</v>
      </c>
      <c r="AG753" s="26" t="s">
        <v>65</v>
      </c>
    </row>
    <row r="754" spans="1:33" s="26" customFormat="1" ht="12.95" customHeight="1" x14ac:dyDescent="0.2">
      <c r="A754" s="47" t="s">
        <v>153</v>
      </c>
      <c r="B754" s="54"/>
      <c r="C754" s="38">
        <v>44008.544000000002</v>
      </c>
      <c r="D754" s="50"/>
      <c r="E754" s="26">
        <f t="shared" si="70"/>
        <v>1286.0047817237814</v>
      </c>
      <c r="F754" s="26">
        <f t="shared" si="72"/>
        <v>1286</v>
      </c>
      <c r="G754" s="27">
        <f t="shared" si="73"/>
        <v>3.9119200009736232E-3</v>
      </c>
      <c r="N754" s="27">
        <f>G754</f>
        <v>3.9119200009736232E-3</v>
      </c>
      <c r="P754" s="31"/>
      <c r="R754" s="43">
        <f t="shared" si="71"/>
        <v>28990.044000000002</v>
      </c>
      <c r="AB754" s="26" t="s">
        <v>66</v>
      </c>
      <c r="AC754" s="26">
        <v>7</v>
      </c>
      <c r="AD754" s="27"/>
      <c r="AE754" s="26" t="s">
        <v>69</v>
      </c>
      <c r="AG754" s="26" t="s">
        <v>65</v>
      </c>
    </row>
    <row r="755" spans="1:33" s="26" customFormat="1" ht="12.95" customHeight="1" x14ac:dyDescent="0.2">
      <c r="A755" s="47" t="s">
        <v>356</v>
      </c>
      <c r="B755" s="54"/>
      <c r="C755" s="38">
        <v>44012.635000000002</v>
      </c>
      <c r="D755" s="38"/>
      <c r="E755" s="26">
        <f t="shared" si="70"/>
        <v>1291.0054034094796</v>
      </c>
      <c r="F755" s="26">
        <f t="shared" si="72"/>
        <v>1291</v>
      </c>
      <c r="G755" s="27">
        <f t="shared" si="73"/>
        <v>4.4205200028955005E-3</v>
      </c>
      <c r="K755" s="26">
        <f>G755</f>
        <v>4.4205200028955005E-3</v>
      </c>
      <c r="P755" s="31"/>
      <c r="R755" s="43">
        <f t="shared" si="71"/>
        <v>28994.135000000002</v>
      </c>
    </row>
    <row r="756" spans="1:33" s="26" customFormat="1" ht="12.95" customHeight="1" x14ac:dyDescent="0.2">
      <c r="A756" s="72" t="s">
        <v>2069</v>
      </c>
      <c r="B756" s="71" t="s">
        <v>360</v>
      </c>
      <c r="C756" s="72">
        <v>44022.447999999997</v>
      </c>
      <c r="D756" s="72" t="s">
        <v>390</v>
      </c>
      <c r="E756" s="47">
        <f t="shared" si="70"/>
        <v>1303.000294781204</v>
      </c>
      <c r="F756" s="26">
        <f t="shared" si="72"/>
        <v>1303</v>
      </c>
      <c r="G756" s="27">
        <f t="shared" si="73"/>
        <v>2.4115999258356169E-4</v>
      </c>
      <c r="I756" s="27">
        <f>G756</f>
        <v>2.4115999258356169E-4</v>
      </c>
      <c r="P756" s="31"/>
      <c r="R756" s="43">
        <f t="shared" si="71"/>
        <v>29003.947999999997</v>
      </c>
    </row>
    <row r="757" spans="1:33" s="26" customFormat="1" ht="12.95" customHeight="1" x14ac:dyDescent="0.2">
      <c r="A757" s="47" t="s">
        <v>154</v>
      </c>
      <c r="B757" s="54"/>
      <c r="C757" s="38">
        <v>44022.448199999999</v>
      </c>
      <c r="D757" s="50"/>
      <c r="E757" s="26">
        <f t="shared" si="70"/>
        <v>1303.0005392506121</v>
      </c>
      <c r="F757" s="26">
        <f t="shared" si="72"/>
        <v>1303</v>
      </c>
      <c r="G757" s="27">
        <f t="shared" si="73"/>
        <v>4.4115999480709434E-4</v>
      </c>
      <c r="O757" s="27">
        <f>G757</f>
        <v>4.4115999480709434E-4</v>
      </c>
      <c r="P757" s="31"/>
      <c r="R757" s="43">
        <f t="shared" si="71"/>
        <v>29003.948199999999</v>
      </c>
      <c r="AB757" s="26" t="s">
        <v>66</v>
      </c>
      <c r="AD757" s="27"/>
      <c r="AG757" s="26" t="s">
        <v>68</v>
      </c>
    </row>
    <row r="758" spans="1:33" s="26" customFormat="1" ht="12.95" customHeight="1" x14ac:dyDescent="0.2">
      <c r="A758" s="47" t="s">
        <v>150</v>
      </c>
      <c r="B758" s="54"/>
      <c r="C758" s="38">
        <v>44022.449000000001</v>
      </c>
      <c r="D758" s="50"/>
      <c r="E758" s="26">
        <f t="shared" si="70"/>
        <v>1303.0015171282355</v>
      </c>
      <c r="F758" s="26">
        <f t="shared" si="72"/>
        <v>1303</v>
      </c>
      <c r="G758" s="27">
        <f t="shared" si="73"/>
        <v>1.2411599964252673E-3</v>
      </c>
      <c r="O758" s="27">
        <f>G758</f>
        <v>1.2411599964252673E-3</v>
      </c>
      <c r="P758" s="31"/>
      <c r="R758" s="43">
        <f t="shared" si="71"/>
        <v>29003.949000000001</v>
      </c>
      <c r="AB758" s="26" t="s">
        <v>66</v>
      </c>
      <c r="AD758" s="27"/>
      <c r="AG758" s="26" t="s">
        <v>68</v>
      </c>
    </row>
    <row r="759" spans="1:33" s="26" customFormat="1" ht="12.95" customHeight="1" x14ac:dyDescent="0.2">
      <c r="A759" s="47" t="s">
        <v>153</v>
      </c>
      <c r="B759" s="54"/>
      <c r="C759" s="38">
        <v>44022.453000000001</v>
      </c>
      <c r="D759" s="50"/>
      <c r="E759" s="26">
        <f t="shared" si="70"/>
        <v>1303.0064065163426</v>
      </c>
      <c r="F759" s="26">
        <f t="shared" si="72"/>
        <v>1303</v>
      </c>
      <c r="G759" s="27">
        <f t="shared" si="73"/>
        <v>5.2411599972401746E-3</v>
      </c>
      <c r="N759" s="27">
        <f>G759</f>
        <v>5.2411599972401746E-3</v>
      </c>
      <c r="P759" s="31"/>
      <c r="R759" s="43">
        <f t="shared" si="71"/>
        <v>29003.953000000001</v>
      </c>
      <c r="AB759" s="26" t="s">
        <v>66</v>
      </c>
      <c r="AC759" s="26">
        <v>8</v>
      </c>
      <c r="AD759" s="27"/>
      <c r="AE759" s="26" t="s">
        <v>71</v>
      </c>
      <c r="AG759" s="26" t="s">
        <v>65</v>
      </c>
    </row>
    <row r="760" spans="1:33" s="26" customFormat="1" ht="12.95" customHeight="1" x14ac:dyDescent="0.2">
      <c r="A760" s="47" t="s">
        <v>150</v>
      </c>
      <c r="B760" s="54"/>
      <c r="C760" s="38">
        <v>44076.434999999998</v>
      </c>
      <c r="D760" s="50"/>
      <c r="E760" s="26">
        <f t="shared" si="70"/>
        <v>1368.9911437046378</v>
      </c>
      <c r="F760" s="26">
        <f t="shared" si="72"/>
        <v>1369</v>
      </c>
      <c r="G760" s="27">
        <f t="shared" si="73"/>
        <v>-7.2453200045856647E-3</v>
      </c>
      <c r="O760" s="27">
        <f>G760</f>
        <v>-7.2453200045856647E-3</v>
      </c>
      <c r="P760" s="31"/>
      <c r="R760" s="43">
        <f t="shared" si="71"/>
        <v>29057.934999999998</v>
      </c>
      <c r="AB760" s="26" t="s">
        <v>66</v>
      </c>
      <c r="AD760" s="27"/>
      <c r="AG760" s="26" t="s">
        <v>68</v>
      </c>
    </row>
    <row r="761" spans="1:33" s="26" customFormat="1" ht="12.95" customHeight="1" x14ac:dyDescent="0.2">
      <c r="A761" s="47" t="s">
        <v>155</v>
      </c>
      <c r="B761" s="54"/>
      <c r="C761" s="38">
        <v>44090.353000000003</v>
      </c>
      <c r="D761" s="50"/>
      <c r="E761" s="26">
        <f t="shared" si="70"/>
        <v>1386.0037696204449</v>
      </c>
      <c r="F761" s="26">
        <f t="shared" si="72"/>
        <v>1386</v>
      </c>
      <c r="G761" s="27">
        <f t="shared" si="73"/>
        <v>3.0839200044283643E-3</v>
      </c>
      <c r="N761" s="27">
        <f>G761</f>
        <v>3.0839200044283643E-3</v>
      </c>
      <c r="P761" s="31"/>
      <c r="R761" s="43">
        <f t="shared" si="71"/>
        <v>29071.853000000003</v>
      </c>
      <c r="AB761" s="26" t="s">
        <v>66</v>
      </c>
      <c r="AC761" s="26">
        <v>6</v>
      </c>
      <c r="AD761" s="27"/>
      <c r="AE761" s="26" t="s">
        <v>69</v>
      </c>
      <c r="AG761" s="26" t="s">
        <v>65</v>
      </c>
    </row>
    <row r="762" spans="1:33" s="26" customFormat="1" ht="12.95" customHeight="1" x14ac:dyDescent="0.2">
      <c r="A762" s="47" t="s">
        <v>155</v>
      </c>
      <c r="B762" s="54"/>
      <c r="C762" s="38">
        <v>44099.356</v>
      </c>
      <c r="D762" s="50"/>
      <c r="E762" s="26">
        <f t="shared" si="70"/>
        <v>1397.0085599006507</v>
      </c>
      <c r="F762" s="26">
        <f t="shared" si="72"/>
        <v>1397</v>
      </c>
      <c r="G762" s="27">
        <f t="shared" si="73"/>
        <v>7.0028400004957803E-3</v>
      </c>
      <c r="N762" s="27">
        <f>G762</f>
        <v>7.0028400004957803E-3</v>
      </c>
      <c r="P762" s="31"/>
      <c r="R762" s="43">
        <f t="shared" si="71"/>
        <v>29080.856</v>
      </c>
      <c r="AB762" s="26" t="s">
        <v>66</v>
      </c>
      <c r="AC762" s="26">
        <v>8</v>
      </c>
      <c r="AD762" s="27"/>
      <c r="AE762" s="26" t="s">
        <v>92</v>
      </c>
      <c r="AG762" s="26" t="s">
        <v>65</v>
      </c>
    </row>
    <row r="763" spans="1:33" s="26" customFormat="1" ht="12.95" customHeight="1" x14ac:dyDescent="0.2">
      <c r="A763" s="47" t="s">
        <v>156</v>
      </c>
      <c r="B763" s="54"/>
      <c r="C763" s="38">
        <v>44103.436999999998</v>
      </c>
      <c r="D763" s="50"/>
      <c r="E763" s="26">
        <f t="shared" si="70"/>
        <v>1401.9969581160806</v>
      </c>
      <c r="F763" s="26">
        <f t="shared" si="72"/>
        <v>1402</v>
      </c>
      <c r="G763" s="27">
        <f t="shared" si="73"/>
        <v>-2.4885599996196106E-3</v>
      </c>
      <c r="O763" s="27">
        <f>G763</f>
        <v>-2.4885599996196106E-3</v>
      </c>
      <c r="P763" s="31"/>
      <c r="R763" s="43">
        <f t="shared" si="71"/>
        <v>29084.936999999998</v>
      </c>
      <c r="AB763" s="26" t="s">
        <v>66</v>
      </c>
      <c r="AD763" s="27"/>
      <c r="AG763" s="26" t="s">
        <v>68</v>
      </c>
    </row>
    <row r="764" spans="1:33" s="26" customFormat="1" ht="12.95" customHeight="1" x14ac:dyDescent="0.2">
      <c r="A764" s="47" t="s">
        <v>156</v>
      </c>
      <c r="B764" s="54"/>
      <c r="C764" s="38">
        <v>44103.44</v>
      </c>
      <c r="D764" s="50"/>
      <c r="E764" s="26">
        <f t="shared" si="70"/>
        <v>1402.0006251571654</v>
      </c>
      <c r="F764" s="26">
        <f t="shared" si="72"/>
        <v>1402</v>
      </c>
      <c r="G764" s="27">
        <f t="shared" si="73"/>
        <v>5.1144000462954864E-4</v>
      </c>
      <c r="O764" s="27">
        <f>G764</f>
        <v>5.1144000462954864E-4</v>
      </c>
      <c r="P764" s="31"/>
      <c r="R764" s="43">
        <f t="shared" si="71"/>
        <v>29084.940000000002</v>
      </c>
      <c r="AB764" s="26" t="s">
        <v>66</v>
      </c>
      <c r="AD764" s="27"/>
      <c r="AG764" s="26" t="s">
        <v>68</v>
      </c>
    </row>
    <row r="765" spans="1:33" s="26" customFormat="1" ht="12.95" customHeight="1" x14ac:dyDescent="0.2">
      <c r="A765" s="47" t="s">
        <v>155</v>
      </c>
      <c r="B765" s="54"/>
      <c r="C765" s="38">
        <v>44117.351999999999</v>
      </c>
      <c r="D765" s="50"/>
      <c r="E765" s="26">
        <f t="shared" si="70"/>
        <v>1419.0059169908027</v>
      </c>
      <c r="F765" s="26">
        <f t="shared" ref="F765:F796" si="74">ROUND(2*E765,0)/2</f>
        <v>1419</v>
      </c>
      <c r="G765" s="27">
        <f t="shared" si="73"/>
        <v>4.8406799978693016E-3</v>
      </c>
      <c r="N765" s="27">
        <f>G765</f>
        <v>4.8406799978693016E-3</v>
      </c>
      <c r="P765" s="31"/>
      <c r="R765" s="43">
        <f t="shared" si="71"/>
        <v>29098.851999999999</v>
      </c>
      <c r="AB765" s="26" t="s">
        <v>66</v>
      </c>
      <c r="AC765" s="26">
        <v>8</v>
      </c>
      <c r="AD765" s="27"/>
      <c r="AE765" s="26" t="s">
        <v>71</v>
      </c>
      <c r="AG765" s="26" t="s">
        <v>65</v>
      </c>
    </row>
    <row r="766" spans="1:33" s="26" customFormat="1" ht="12.95" customHeight="1" x14ac:dyDescent="0.2">
      <c r="A766" s="47" t="s">
        <v>157</v>
      </c>
      <c r="B766" s="54"/>
      <c r="C766" s="38">
        <v>44144.347000000002</v>
      </c>
      <c r="D766" s="50"/>
      <c r="E766" s="26">
        <f t="shared" si="70"/>
        <v>1452.003174973062</v>
      </c>
      <c r="F766" s="26">
        <f t="shared" si="74"/>
        <v>1452</v>
      </c>
      <c r="G766" s="27">
        <f t="shared" si="73"/>
        <v>2.5974399977712892E-3</v>
      </c>
      <c r="N766" s="27">
        <f>G766</f>
        <v>2.5974399977712892E-3</v>
      </c>
      <c r="P766" s="31"/>
      <c r="R766" s="43">
        <f t="shared" si="71"/>
        <v>29125.847000000002</v>
      </c>
      <c r="AB766" s="26" t="s">
        <v>66</v>
      </c>
      <c r="AC766" s="26">
        <v>11</v>
      </c>
      <c r="AD766" s="27"/>
      <c r="AE766" s="26" t="s">
        <v>71</v>
      </c>
      <c r="AG766" s="26" t="s">
        <v>65</v>
      </c>
    </row>
    <row r="767" spans="1:33" s="26" customFormat="1" ht="12.95" customHeight="1" x14ac:dyDescent="0.2">
      <c r="A767" s="47" t="s">
        <v>158</v>
      </c>
      <c r="B767" s="54"/>
      <c r="C767" s="38">
        <v>44212.247000000003</v>
      </c>
      <c r="D767" s="50"/>
      <c r="E767" s="26">
        <f t="shared" si="70"/>
        <v>1535.000538077164</v>
      </c>
      <c r="F767" s="26">
        <f t="shared" si="74"/>
        <v>1535</v>
      </c>
      <c r="G767" s="27">
        <f t="shared" si="73"/>
        <v>4.4020000495947897E-4</v>
      </c>
      <c r="N767" s="27">
        <f>G767</f>
        <v>4.4020000495947897E-4</v>
      </c>
      <c r="P767" s="31"/>
      <c r="R767" s="43">
        <f t="shared" si="71"/>
        <v>29193.747000000003</v>
      </c>
      <c r="AB767" s="26" t="s">
        <v>66</v>
      </c>
      <c r="AC767" s="26">
        <v>8</v>
      </c>
      <c r="AD767" s="27"/>
      <c r="AE767" s="26" t="s">
        <v>71</v>
      </c>
      <c r="AG767" s="26" t="s">
        <v>65</v>
      </c>
    </row>
    <row r="768" spans="1:33" s="26" customFormat="1" ht="12.95" customHeight="1" x14ac:dyDescent="0.2">
      <c r="A768" s="47" t="s">
        <v>158</v>
      </c>
      <c r="B768" s="54"/>
      <c r="C768" s="38">
        <v>44282.608</v>
      </c>
      <c r="D768" s="50"/>
      <c r="E768" s="26">
        <f t="shared" si="70"/>
        <v>1621.0060972136496</v>
      </c>
      <c r="F768" s="26">
        <f t="shared" si="74"/>
        <v>1621</v>
      </c>
      <c r="G768" s="27">
        <f t="shared" si="73"/>
        <v>4.9881200029631145E-3</v>
      </c>
      <c r="N768" s="27">
        <f>G768</f>
        <v>4.9881200029631145E-3</v>
      </c>
      <c r="P768" s="31"/>
      <c r="R768" s="43">
        <f t="shared" si="71"/>
        <v>29264.108</v>
      </c>
      <c r="AB768" s="26" t="s">
        <v>66</v>
      </c>
      <c r="AC768" s="26">
        <v>6</v>
      </c>
      <c r="AD768" s="27"/>
      <c r="AE768" s="26" t="s">
        <v>69</v>
      </c>
      <c r="AG768" s="26" t="s">
        <v>65</v>
      </c>
    </row>
    <row r="769" spans="1:33" s="26" customFormat="1" ht="12.95" customHeight="1" x14ac:dyDescent="0.2">
      <c r="A769" s="47" t="s">
        <v>159</v>
      </c>
      <c r="B769" s="54"/>
      <c r="C769" s="38">
        <v>44354.595000000001</v>
      </c>
      <c r="D769" s="50"/>
      <c r="E769" s="26">
        <f t="shared" si="70"/>
        <v>1708.9991926153427</v>
      </c>
      <c r="F769" s="26">
        <f t="shared" si="74"/>
        <v>1709</v>
      </c>
      <c r="G769" s="27">
        <f t="shared" si="73"/>
        <v>-6.605199960176833E-4</v>
      </c>
      <c r="N769" s="27">
        <f>G769</f>
        <v>-6.605199960176833E-4</v>
      </c>
      <c r="P769" s="31"/>
      <c r="R769" s="43">
        <f t="shared" si="71"/>
        <v>29336.095000000001</v>
      </c>
      <c r="AB769" s="26" t="s">
        <v>66</v>
      </c>
      <c r="AC769" s="26">
        <v>7</v>
      </c>
      <c r="AD769" s="27"/>
      <c r="AE769" s="26" t="s">
        <v>69</v>
      </c>
      <c r="AG769" s="26" t="s">
        <v>65</v>
      </c>
    </row>
    <row r="770" spans="1:33" s="26" customFormat="1" ht="12.95" customHeight="1" x14ac:dyDescent="0.2">
      <c r="A770" s="47" t="s">
        <v>150</v>
      </c>
      <c r="B770" s="54"/>
      <c r="C770" s="38">
        <v>44373.41</v>
      </c>
      <c r="D770" s="50"/>
      <c r="E770" s="26">
        <f t="shared" si="70"/>
        <v>1731.9976519202594</v>
      </c>
      <c r="F770" s="26">
        <f t="shared" si="74"/>
        <v>1732</v>
      </c>
      <c r="G770" s="27">
        <f t="shared" si="73"/>
        <v>-1.9209599995519966E-3</v>
      </c>
      <c r="O770" s="27">
        <f>G770</f>
        <v>-1.9209599995519966E-3</v>
      </c>
      <c r="P770" s="31"/>
      <c r="R770" s="43">
        <f t="shared" si="71"/>
        <v>29354.910000000003</v>
      </c>
      <c r="AB770" s="26" t="s">
        <v>66</v>
      </c>
      <c r="AD770" s="27"/>
      <c r="AG770" s="26" t="s">
        <v>68</v>
      </c>
    </row>
    <row r="771" spans="1:33" s="26" customFormat="1" ht="12.95" customHeight="1" x14ac:dyDescent="0.2">
      <c r="A771" s="47" t="s">
        <v>160</v>
      </c>
      <c r="B771" s="54"/>
      <c r="C771" s="38">
        <v>44377.502999999997</v>
      </c>
      <c r="D771" s="50"/>
      <c r="E771" s="26">
        <f t="shared" si="70"/>
        <v>1737.0007183000023</v>
      </c>
      <c r="F771" s="26">
        <f t="shared" si="74"/>
        <v>1737</v>
      </c>
      <c r="G771" s="27">
        <f t="shared" si="73"/>
        <v>5.8763999550137669E-4</v>
      </c>
      <c r="N771" s="27">
        <f>G771</f>
        <v>5.8763999550137669E-4</v>
      </c>
      <c r="P771" s="31"/>
      <c r="R771" s="43">
        <f t="shared" si="71"/>
        <v>29359.002999999997</v>
      </c>
      <c r="AB771" s="26" t="s">
        <v>66</v>
      </c>
      <c r="AC771" s="26">
        <v>6</v>
      </c>
      <c r="AD771" s="27"/>
      <c r="AE771" s="26" t="s">
        <v>69</v>
      </c>
      <c r="AG771" s="26" t="s">
        <v>65</v>
      </c>
    </row>
    <row r="772" spans="1:33" s="26" customFormat="1" ht="12.95" customHeight="1" x14ac:dyDescent="0.2">
      <c r="A772" s="47" t="s">
        <v>160</v>
      </c>
      <c r="B772" s="54"/>
      <c r="C772" s="38">
        <v>44382.411</v>
      </c>
      <c r="D772" s="50"/>
      <c r="E772" s="26">
        <f t="shared" si="70"/>
        <v>1742.9999975064115</v>
      </c>
      <c r="F772" s="26">
        <f t="shared" si="74"/>
        <v>1743</v>
      </c>
      <c r="G772" s="27">
        <f t="shared" si="73"/>
        <v>-2.0400038920342922E-6</v>
      </c>
      <c r="N772" s="27">
        <f>G772</f>
        <v>-2.0400038920342922E-6</v>
      </c>
      <c r="P772" s="31"/>
      <c r="R772" s="43">
        <f t="shared" si="71"/>
        <v>29363.911</v>
      </c>
      <c r="AB772" s="26" t="s">
        <v>66</v>
      </c>
      <c r="AC772" s="26">
        <v>8</v>
      </c>
      <c r="AD772" s="27"/>
      <c r="AE772" s="26" t="s">
        <v>71</v>
      </c>
      <c r="AG772" s="26" t="s">
        <v>65</v>
      </c>
    </row>
    <row r="773" spans="1:33" s="26" customFormat="1" ht="12.95" customHeight="1" x14ac:dyDescent="0.2">
      <c r="A773" s="47" t="s">
        <v>160</v>
      </c>
      <c r="B773" s="54"/>
      <c r="C773" s="38">
        <v>44382.411999999997</v>
      </c>
      <c r="D773" s="50"/>
      <c r="E773" s="26">
        <f t="shared" si="70"/>
        <v>1743.0012198534339</v>
      </c>
      <c r="F773" s="26">
        <f t="shared" si="74"/>
        <v>1743</v>
      </c>
      <c r="G773" s="27">
        <f t="shared" si="73"/>
        <v>9.9795999267371371E-4</v>
      </c>
      <c r="N773" s="27">
        <f>G773</f>
        <v>9.9795999267371371E-4</v>
      </c>
      <c r="P773" s="31"/>
      <c r="R773" s="43">
        <f t="shared" si="71"/>
        <v>29363.911999999997</v>
      </c>
      <c r="AB773" s="26" t="s">
        <v>66</v>
      </c>
      <c r="AC773" s="26">
        <v>6</v>
      </c>
      <c r="AD773" s="27"/>
      <c r="AE773" s="26" t="s">
        <v>69</v>
      </c>
      <c r="AG773" s="26" t="s">
        <v>65</v>
      </c>
    </row>
    <row r="774" spans="1:33" s="26" customFormat="1" ht="12.95" customHeight="1" x14ac:dyDescent="0.2">
      <c r="A774" s="47" t="s">
        <v>356</v>
      </c>
      <c r="B774" s="54"/>
      <c r="C774" s="38">
        <v>44385.682999999997</v>
      </c>
      <c r="D774" s="38"/>
      <c r="E774" s="26">
        <f t="shared" si="70"/>
        <v>1746.9995169773449</v>
      </c>
      <c r="F774" s="26">
        <f t="shared" si="74"/>
        <v>1747</v>
      </c>
      <c r="G774" s="27">
        <f t="shared" si="73"/>
        <v>-3.9516000106232241E-4</v>
      </c>
      <c r="K774" s="26">
        <f>G774</f>
        <v>-3.9516000106232241E-4</v>
      </c>
      <c r="P774" s="31"/>
      <c r="R774" s="43">
        <f t="shared" si="71"/>
        <v>29367.182999999997</v>
      </c>
    </row>
    <row r="775" spans="1:33" s="26" customFormat="1" ht="12.95" customHeight="1" x14ac:dyDescent="0.2">
      <c r="A775" s="47" t="s">
        <v>150</v>
      </c>
      <c r="B775" s="54"/>
      <c r="C775" s="38">
        <v>44386.493000000002</v>
      </c>
      <c r="D775" s="50"/>
      <c r="E775" s="26">
        <f t="shared" si="70"/>
        <v>1747.9896180688727</v>
      </c>
      <c r="F775" s="26">
        <f t="shared" si="74"/>
        <v>1748</v>
      </c>
      <c r="G775" s="27">
        <f t="shared" si="73"/>
        <v>-8.4934400001657195E-3</v>
      </c>
      <c r="O775" s="27">
        <f>G775</f>
        <v>-8.4934400001657195E-3</v>
      </c>
      <c r="P775" s="31"/>
      <c r="R775" s="43">
        <f t="shared" si="71"/>
        <v>29367.993000000002</v>
      </c>
      <c r="AB775" s="26" t="s">
        <v>66</v>
      </c>
      <c r="AD775" s="27"/>
      <c r="AG775" s="26" t="s">
        <v>68</v>
      </c>
    </row>
    <row r="776" spans="1:33" s="26" customFormat="1" ht="12.95" customHeight="1" x14ac:dyDescent="0.2">
      <c r="A776" s="47" t="s">
        <v>160</v>
      </c>
      <c r="B776" s="54"/>
      <c r="C776" s="38">
        <v>44395.5</v>
      </c>
      <c r="D776" s="50"/>
      <c r="E776" s="26">
        <f t="shared" si="70"/>
        <v>1758.9992977371855</v>
      </c>
      <c r="F776" s="26">
        <f t="shared" si="74"/>
        <v>1759</v>
      </c>
      <c r="G776" s="27">
        <f t="shared" si="73"/>
        <v>-5.7452000328339636E-4</v>
      </c>
      <c r="N776" s="27">
        <f>G776</f>
        <v>-5.7452000328339636E-4</v>
      </c>
      <c r="P776" s="31"/>
      <c r="R776" s="43">
        <f t="shared" si="71"/>
        <v>29377</v>
      </c>
      <c r="AB776" s="26" t="s">
        <v>66</v>
      </c>
      <c r="AC776" s="26">
        <v>6</v>
      </c>
      <c r="AD776" s="27"/>
      <c r="AE776" s="26" t="s">
        <v>69</v>
      </c>
      <c r="AG776" s="26" t="s">
        <v>65</v>
      </c>
    </row>
    <row r="777" spans="1:33" s="26" customFormat="1" ht="12.95" customHeight="1" x14ac:dyDescent="0.2">
      <c r="A777" s="47" t="s">
        <v>356</v>
      </c>
      <c r="B777" s="54"/>
      <c r="C777" s="38">
        <v>44407.777000000002</v>
      </c>
      <c r="D777" s="38"/>
      <c r="E777" s="26">
        <f t="shared" si="70"/>
        <v>1774.0060521823873</v>
      </c>
      <c r="F777" s="26">
        <f t="shared" si="74"/>
        <v>1774</v>
      </c>
      <c r="G777" s="27">
        <f t="shared" si="73"/>
        <v>4.9512800032971427E-3</v>
      </c>
      <c r="K777" s="26">
        <f>G777</f>
        <v>4.9512800032971427E-3</v>
      </c>
      <c r="P777" s="31"/>
      <c r="R777" s="43">
        <f t="shared" si="71"/>
        <v>29389.277000000002</v>
      </c>
    </row>
    <row r="778" spans="1:33" s="26" customFormat="1" ht="12.95" customHeight="1" x14ac:dyDescent="0.2">
      <c r="A778" s="47" t="s">
        <v>162</v>
      </c>
      <c r="B778" s="54"/>
      <c r="C778" s="38">
        <v>44409.413999999997</v>
      </c>
      <c r="D778" s="50"/>
      <c r="E778" s="26">
        <f t="shared" si="70"/>
        <v>1776.0070342648764</v>
      </c>
      <c r="F778" s="26">
        <f t="shared" si="74"/>
        <v>1776</v>
      </c>
      <c r="G778" s="27">
        <f t="shared" si="73"/>
        <v>5.7547199976397678E-3</v>
      </c>
      <c r="N778" s="27">
        <f>G778</f>
        <v>5.7547199976397678E-3</v>
      </c>
      <c r="P778" s="31"/>
      <c r="R778" s="43">
        <f t="shared" si="71"/>
        <v>29390.913999999997</v>
      </c>
      <c r="AB778" s="26" t="s">
        <v>66</v>
      </c>
      <c r="AC778" s="26">
        <v>12</v>
      </c>
      <c r="AD778" s="27"/>
      <c r="AE778" s="26" t="s">
        <v>161</v>
      </c>
      <c r="AG778" s="26" t="s">
        <v>65</v>
      </c>
    </row>
    <row r="779" spans="1:33" s="26" customFormat="1" ht="12.95" customHeight="1" x14ac:dyDescent="0.2">
      <c r="A779" s="47" t="s">
        <v>162</v>
      </c>
      <c r="B779" s="54"/>
      <c r="C779" s="38">
        <v>44413.493000000002</v>
      </c>
      <c r="D779" s="50"/>
      <c r="E779" s="26">
        <f t="shared" si="70"/>
        <v>1780.9929877862617</v>
      </c>
      <c r="F779" s="26">
        <f t="shared" si="74"/>
        <v>1781</v>
      </c>
      <c r="G779" s="27">
        <f t="shared" si="73"/>
        <v>-5.7366799956071191E-3</v>
      </c>
      <c r="N779" s="27">
        <f>G779</f>
        <v>-5.7366799956071191E-3</v>
      </c>
      <c r="P779" s="31"/>
      <c r="R779" s="43">
        <f t="shared" si="71"/>
        <v>29394.993000000002</v>
      </c>
      <c r="AB779" s="26" t="s">
        <v>66</v>
      </c>
      <c r="AC779" s="26">
        <v>13</v>
      </c>
      <c r="AD779" s="27"/>
      <c r="AE779" s="26" t="s">
        <v>163</v>
      </c>
      <c r="AG779" s="26" t="s">
        <v>65</v>
      </c>
    </row>
    <row r="780" spans="1:33" s="26" customFormat="1" ht="12.95" customHeight="1" x14ac:dyDescent="0.2">
      <c r="A780" s="47" t="s">
        <v>162</v>
      </c>
      <c r="B780" s="54"/>
      <c r="C780" s="38">
        <v>44418.402000000002</v>
      </c>
      <c r="D780" s="50"/>
      <c r="E780" s="26">
        <f t="shared" si="70"/>
        <v>1786.993489339693</v>
      </c>
      <c r="F780" s="26">
        <f t="shared" si="74"/>
        <v>1787</v>
      </c>
      <c r="G780" s="27">
        <f t="shared" si="73"/>
        <v>-5.326359998434782E-3</v>
      </c>
      <c r="N780" s="27">
        <f>G780</f>
        <v>-5.326359998434782E-3</v>
      </c>
      <c r="P780" s="31"/>
      <c r="R780" s="43">
        <f t="shared" si="71"/>
        <v>29399.902000000002</v>
      </c>
      <c r="AB780" s="26" t="s">
        <v>66</v>
      </c>
      <c r="AC780" s="26">
        <v>13</v>
      </c>
      <c r="AD780" s="27"/>
      <c r="AE780" s="26" t="s">
        <v>163</v>
      </c>
      <c r="AG780" s="26" t="s">
        <v>65</v>
      </c>
    </row>
    <row r="781" spans="1:33" s="26" customFormat="1" ht="12.95" customHeight="1" x14ac:dyDescent="0.2">
      <c r="A781" s="47" t="s">
        <v>162</v>
      </c>
      <c r="B781" s="54"/>
      <c r="C781" s="38">
        <v>44418.408000000003</v>
      </c>
      <c r="D781" s="50"/>
      <c r="E781" s="26">
        <f t="shared" si="70"/>
        <v>1787.000823421854</v>
      </c>
      <c r="F781" s="26">
        <f t="shared" si="74"/>
        <v>1787</v>
      </c>
      <c r="G781" s="27">
        <f t="shared" si="73"/>
        <v>6.7364000278757885E-4</v>
      </c>
      <c r="N781" s="27">
        <f>G781</f>
        <v>6.7364000278757885E-4</v>
      </c>
      <c r="P781" s="31"/>
      <c r="R781" s="43">
        <f t="shared" si="71"/>
        <v>29399.908000000003</v>
      </c>
      <c r="AB781" s="26" t="s">
        <v>66</v>
      </c>
      <c r="AC781" s="26">
        <v>13</v>
      </c>
      <c r="AD781" s="27"/>
      <c r="AE781" s="26" t="s">
        <v>161</v>
      </c>
      <c r="AG781" s="26" t="s">
        <v>65</v>
      </c>
    </row>
    <row r="782" spans="1:33" s="26" customFormat="1" ht="12.95" customHeight="1" x14ac:dyDescent="0.2">
      <c r="A782" s="47" t="s">
        <v>162</v>
      </c>
      <c r="B782" s="54"/>
      <c r="C782" s="38">
        <v>44445.404000000002</v>
      </c>
      <c r="D782" s="50"/>
      <c r="E782" s="26">
        <f t="shared" si="70"/>
        <v>1819.9993037511358</v>
      </c>
      <c r="F782" s="26">
        <f t="shared" si="74"/>
        <v>1820</v>
      </c>
      <c r="G782" s="27">
        <f t="shared" si="73"/>
        <v>-5.6960000074468553E-4</v>
      </c>
      <c r="N782" s="27">
        <f>G782</f>
        <v>-5.6960000074468553E-4</v>
      </c>
      <c r="P782" s="31"/>
      <c r="R782" s="43">
        <f t="shared" si="71"/>
        <v>29426.904000000002</v>
      </c>
      <c r="AB782" s="26" t="s">
        <v>66</v>
      </c>
      <c r="AC782" s="26">
        <v>6</v>
      </c>
      <c r="AD782" s="27"/>
      <c r="AE782" s="26" t="s">
        <v>92</v>
      </c>
      <c r="AG782" s="26" t="s">
        <v>65</v>
      </c>
    </row>
    <row r="783" spans="1:33" s="26" customFormat="1" ht="12.95" customHeight="1" x14ac:dyDescent="0.2">
      <c r="A783" s="47" t="s">
        <v>356</v>
      </c>
      <c r="B783" s="54"/>
      <c r="C783" s="38">
        <v>44470.766000000003</v>
      </c>
      <c r="D783" s="38"/>
      <c r="E783" s="26">
        <f t="shared" si="70"/>
        <v>1851.0004690390044</v>
      </c>
      <c r="F783" s="26">
        <f t="shared" si="74"/>
        <v>1851</v>
      </c>
      <c r="G783" s="27">
        <f t="shared" si="73"/>
        <v>3.8372000562958419E-4</v>
      </c>
      <c r="K783" s="26">
        <f>G783</f>
        <v>3.8372000562958419E-4</v>
      </c>
      <c r="P783" s="31"/>
      <c r="R783" s="43">
        <f t="shared" si="71"/>
        <v>29452.266000000003</v>
      </c>
    </row>
    <row r="784" spans="1:33" s="26" customFormat="1" ht="12.95" customHeight="1" x14ac:dyDescent="0.2">
      <c r="A784" s="47" t="s">
        <v>164</v>
      </c>
      <c r="B784" s="54"/>
      <c r="C784" s="38">
        <v>44486.31</v>
      </c>
      <c r="D784" s="50"/>
      <c r="E784" s="26">
        <f t="shared" si="70"/>
        <v>1870.000631220001</v>
      </c>
      <c r="F784" s="26">
        <f t="shared" si="74"/>
        <v>1870</v>
      </c>
      <c r="G784" s="27">
        <f t="shared" si="73"/>
        <v>5.1639999583130702E-4</v>
      </c>
      <c r="N784" s="27">
        <f t="shared" ref="N784:N794" si="75">G784</f>
        <v>5.1639999583130702E-4</v>
      </c>
      <c r="P784" s="31"/>
      <c r="R784" s="43">
        <f t="shared" si="71"/>
        <v>29467.809999999998</v>
      </c>
      <c r="AB784" s="26" t="s">
        <v>66</v>
      </c>
      <c r="AC784" s="26">
        <v>6</v>
      </c>
      <c r="AD784" s="27"/>
      <c r="AE784" s="26" t="s">
        <v>71</v>
      </c>
      <c r="AG784" s="26" t="s">
        <v>65</v>
      </c>
    </row>
    <row r="785" spans="1:33" s="26" customFormat="1" ht="12.95" customHeight="1" x14ac:dyDescent="0.2">
      <c r="A785" s="47" t="s">
        <v>164</v>
      </c>
      <c r="B785" s="54"/>
      <c r="C785" s="38">
        <v>44486.311000000002</v>
      </c>
      <c r="D785" s="50"/>
      <c r="E785" s="26">
        <f t="shared" si="70"/>
        <v>1870.0018535670322</v>
      </c>
      <c r="F785" s="26">
        <f t="shared" si="74"/>
        <v>1870</v>
      </c>
      <c r="G785" s="27">
        <f t="shared" si="73"/>
        <v>1.5163999996730126E-3</v>
      </c>
      <c r="N785" s="27">
        <f t="shared" si="75"/>
        <v>1.5163999996730126E-3</v>
      </c>
      <c r="P785" s="31"/>
      <c r="R785" s="43">
        <f t="shared" si="71"/>
        <v>29467.811000000002</v>
      </c>
      <c r="AB785" s="26" t="s">
        <v>66</v>
      </c>
      <c r="AC785" s="26">
        <v>6</v>
      </c>
      <c r="AD785" s="27"/>
      <c r="AE785" s="26" t="s">
        <v>69</v>
      </c>
      <c r="AG785" s="26" t="s">
        <v>65</v>
      </c>
    </row>
    <row r="786" spans="1:33" s="26" customFormat="1" ht="12.95" customHeight="1" x14ac:dyDescent="0.2">
      <c r="A786" s="47" t="s">
        <v>164</v>
      </c>
      <c r="B786" s="54"/>
      <c r="C786" s="38">
        <v>44486.311999999998</v>
      </c>
      <c r="D786" s="50"/>
      <c r="E786" s="26">
        <f t="shared" si="70"/>
        <v>1870.0030759140545</v>
      </c>
      <c r="F786" s="26">
        <f t="shared" si="74"/>
        <v>1870</v>
      </c>
      <c r="G786" s="27">
        <f t="shared" si="73"/>
        <v>2.5163999962387607E-3</v>
      </c>
      <c r="N786" s="27">
        <f t="shared" si="75"/>
        <v>2.5163999962387607E-3</v>
      </c>
      <c r="P786" s="31"/>
      <c r="R786" s="43">
        <f t="shared" si="71"/>
        <v>29467.811999999998</v>
      </c>
      <c r="AB786" s="26" t="s">
        <v>66</v>
      </c>
      <c r="AC786" s="26">
        <v>7</v>
      </c>
      <c r="AD786" s="27"/>
      <c r="AE786" s="26" t="s">
        <v>92</v>
      </c>
      <c r="AG786" s="26" t="s">
        <v>65</v>
      </c>
    </row>
    <row r="787" spans="1:33" s="26" customFormat="1" ht="12.95" customHeight="1" x14ac:dyDescent="0.2">
      <c r="A787" s="47" t="s">
        <v>164</v>
      </c>
      <c r="B787" s="54"/>
      <c r="C787" s="38">
        <v>44490.398999999998</v>
      </c>
      <c r="D787" s="50"/>
      <c r="E787" s="26">
        <f t="shared" si="70"/>
        <v>1874.9988082116454</v>
      </c>
      <c r="F787" s="26">
        <f t="shared" si="74"/>
        <v>1875</v>
      </c>
      <c r="G787" s="27">
        <f t="shared" si="73"/>
        <v>-9.7500000265426934E-4</v>
      </c>
      <c r="N787" s="27">
        <f t="shared" si="75"/>
        <v>-9.7500000265426934E-4</v>
      </c>
      <c r="P787" s="31"/>
      <c r="R787" s="43">
        <f t="shared" si="71"/>
        <v>29471.898999999998</v>
      </c>
      <c r="AB787" s="26" t="s">
        <v>66</v>
      </c>
      <c r="AC787" s="26">
        <v>6</v>
      </c>
      <c r="AD787" s="27"/>
      <c r="AE787" s="26" t="s">
        <v>163</v>
      </c>
      <c r="AG787" s="26" t="s">
        <v>65</v>
      </c>
    </row>
    <row r="788" spans="1:33" s="26" customFormat="1" ht="12.95" customHeight="1" x14ac:dyDescent="0.2">
      <c r="A788" s="47" t="s">
        <v>164</v>
      </c>
      <c r="B788" s="54"/>
      <c r="C788" s="38">
        <v>44490.400000000001</v>
      </c>
      <c r="D788" s="50"/>
      <c r="E788" s="26">
        <f t="shared" si="70"/>
        <v>1875.0000305586768</v>
      </c>
      <c r="F788" s="26">
        <f t="shared" si="74"/>
        <v>1875</v>
      </c>
      <c r="G788" s="27">
        <f t="shared" si="73"/>
        <v>2.5000001187436283E-5</v>
      </c>
      <c r="N788" s="27">
        <f t="shared" si="75"/>
        <v>2.5000001187436283E-5</v>
      </c>
      <c r="P788" s="31"/>
      <c r="R788" s="43">
        <f t="shared" si="71"/>
        <v>29471.9</v>
      </c>
      <c r="AB788" s="26" t="s">
        <v>66</v>
      </c>
      <c r="AC788" s="26">
        <v>10</v>
      </c>
      <c r="AD788" s="27"/>
      <c r="AE788" s="26" t="s">
        <v>71</v>
      </c>
      <c r="AG788" s="26" t="s">
        <v>65</v>
      </c>
    </row>
    <row r="789" spans="1:33" s="26" customFormat="1" ht="12.95" customHeight="1" x14ac:dyDescent="0.2">
      <c r="A789" s="47" t="s">
        <v>164</v>
      </c>
      <c r="B789" s="54"/>
      <c r="C789" s="38">
        <v>44499.358</v>
      </c>
      <c r="D789" s="50"/>
      <c r="E789" s="26">
        <f t="shared" ref="E789:E852" si="76">(C789-C$7)/C$8</f>
        <v>1885.9498152226888</v>
      </c>
      <c r="F789" s="26">
        <f t="shared" si="74"/>
        <v>1886</v>
      </c>
      <c r="G789" s="27">
        <f t="shared" si="73"/>
        <v>-4.1056080000998918E-2</v>
      </c>
      <c r="N789" s="27">
        <f t="shared" si="75"/>
        <v>-4.1056080000998918E-2</v>
      </c>
      <c r="P789" s="31"/>
      <c r="R789" s="43">
        <f t="shared" ref="R789:R852" si="77">+C789-15018.5</f>
        <v>29480.858</v>
      </c>
      <c r="AC789" s="26">
        <v>6</v>
      </c>
      <c r="AD789" s="27"/>
      <c r="AE789" s="26" t="s">
        <v>71</v>
      </c>
      <c r="AG789" s="26" t="s">
        <v>65</v>
      </c>
    </row>
    <row r="790" spans="1:33" s="26" customFormat="1" ht="12.95" customHeight="1" x14ac:dyDescent="0.2">
      <c r="A790" s="47" t="s">
        <v>165</v>
      </c>
      <c r="B790" s="54"/>
      <c r="C790" s="38">
        <v>44499.398000000001</v>
      </c>
      <c r="D790" s="50"/>
      <c r="E790" s="26">
        <f t="shared" si="76"/>
        <v>1885.9987091037528</v>
      </c>
      <c r="F790" s="26">
        <f t="shared" si="74"/>
        <v>1886</v>
      </c>
      <c r="G790" s="27">
        <f t="shared" si="73"/>
        <v>-1.0560800001258031E-3</v>
      </c>
      <c r="N790" s="27">
        <f t="shared" si="75"/>
        <v>-1.0560800001258031E-3</v>
      </c>
      <c r="P790" s="31"/>
      <c r="R790" s="43">
        <f t="shared" si="77"/>
        <v>29480.898000000001</v>
      </c>
      <c r="AB790" s="26" t="s">
        <v>66</v>
      </c>
      <c r="AD790" s="27"/>
      <c r="AG790" s="26" t="s">
        <v>68</v>
      </c>
    </row>
    <row r="791" spans="1:33" s="26" customFormat="1" ht="12.95" customHeight="1" x14ac:dyDescent="0.2">
      <c r="A791" s="47" t="s">
        <v>166</v>
      </c>
      <c r="B791" s="54"/>
      <c r="C791" s="38">
        <v>44499.400999999998</v>
      </c>
      <c r="D791" s="50"/>
      <c r="E791" s="26">
        <f t="shared" si="76"/>
        <v>1886.0023761448288</v>
      </c>
      <c r="F791" s="26">
        <f t="shared" si="74"/>
        <v>1886</v>
      </c>
      <c r="G791" s="27">
        <f t="shared" si="73"/>
        <v>1.9439199968473986E-3</v>
      </c>
      <c r="N791" s="27">
        <f t="shared" si="75"/>
        <v>1.9439199968473986E-3</v>
      </c>
      <c r="P791" s="31"/>
      <c r="R791" s="43">
        <f t="shared" si="77"/>
        <v>29480.900999999998</v>
      </c>
      <c r="AB791" s="26" t="s">
        <v>66</v>
      </c>
      <c r="AC791" s="26">
        <v>8</v>
      </c>
      <c r="AD791" s="27"/>
      <c r="AE791" s="26" t="s">
        <v>163</v>
      </c>
      <c r="AG791" s="26" t="s">
        <v>65</v>
      </c>
    </row>
    <row r="792" spans="1:33" s="26" customFormat="1" ht="12.95" customHeight="1" x14ac:dyDescent="0.2">
      <c r="A792" s="47" t="s">
        <v>164</v>
      </c>
      <c r="B792" s="54"/>
      <c r="C792" s="38">
        <v>44504.305</v>
      </c>
      <c r="D792" s="50"/>
      <c r="E792" s="26">
        <f t="shared" si="76"/>
        <v>1891.9967659631307</v>
      </c>
      <c r="F792" s="26">
        <f t="shared" si="74"/>
        <v>1892</v>
      </c>
      <c r="G792" s="27">
        <f t="shared" si="73"/>
        <v>-2.6457600033609197E-3</v>
      </c>
      <c r="N792" s="27">
        <f t="shared" si="75"/>
        <v>-2.6457600033609197E-3</v>
      </c>
      <c r="P792" s="31"/>
      <c r="R792" s="43">
        <f t="shared" si="77"/>
        <v>29485.805</v>
      </c>
      <c r="AB792" s="26" t="s">
        <v>66</v>
      </c>
      <c r="AC792" s="26">
        <v>7</v>
      </c>
      <c r="AD792" s="27"/>
      <c r="AE792" s="26" t="s">
        <v>69</v>
      </c>
      <c r="AG792" s="26" t="s">
        <v>65</v>
      </c>
    </row>
    <row r="793" spans="1:33" s="26" customFormat="1" ht="12.95" customHeight="1" x14ac:dyDescent="0.2">
      <c r="A793" s="47" t="s">
        <v>166</v>
      </c>
      <c r="B793" s="54"/>
      <c r="C793" s="38">
        <v>44513.27</v>
      </c>
      <c r="D793" s="50"/>
      <c r="E793" s="26">
        <f t="shared" si="76"/>
        <v>1902.9551070563261</v>
      </c>
      <c r="F793" s="26">
        <f t="shared" si="74"/>
        <v>1903</v>
      </c>
      <c r="G793" s="27">
        <f t="shared" si="73"/>
        <v>-3.6726840000483207E-2</v>
      </c>
      <c r="N793" s="27">
        <f t="shared" si="75"/>
        <v>-3.6726840000483207E-2</v>
      </c>
      <c r="P793" s="31"/>
      <c r="R793" s="43">
        <f t="shared" si="77"/>
        <v>29494.769999999997</v>
      </c>
      <c r="AB793" s="26" t="s">
        <v>66</v>
      </c>
      <c r="AC793" s="26">
        <v>9</v>
      </c>
      <c r="AD793" s="27"/>
      <c r="AE793" s="26" t="s">
        <v>163</v>
      </c>
      <c r="AG793" s="26" t="s">
        <v>65</v>
      </c>
    </row>
    <row r="794" spans="1:33" s="26" customFormat="1" ht="12.95" customHeight="1" x14ac:dyDescent="0.2">
      <c r="A794" s="47" t="s">
        <v>166</v>
      </c>
      <c r="B794" s="54"/>
      <c r="C794" s="38">
        <v>44517.400999999998</v>
      </c>
      <c r="D794" s="50"/>
      <c r="E794" s="26">
        <f t="shared" si="76"/>
        <v>1908.0046226230882</v>
      </c>
      <c r="F794" s="26">
        <f t="shared" si="74"/>
        <v>1908</v>
      </c>
      <c r="G794" s="27">
        <f t="shared" si="73"/>
        <v>3.7817599950358272E-3</v>
      </c>
      <c r="N794" s="27">
        <f t="shared" si="75"/>
        <v>3.7817599950358272E-3</v>
      </c>
      <c r="P794" s="31"/>
      <c r="R794" s="43">
        <f t="shared" si="77"/>
        <v>29498.900999999998</v>
      </c>
      <c r="AB794" s="26" t="s">
        <v>66</v>
      </c>
      <c r="AC794" s="26">
        <v>8</v>
      </c>
      <c r="AD794" s="27"/>
      <c r="AE794" s="26" t="s">
        <v>163</v>
      </c>
      <c r="AG794" s="26" t="s">
        <v>65</v>
      </c>
    </row>
    <row r="795" spans="1:33" s="26" customFormat="1" ht="12.95" customHeight="1" x14ac:dyDescent="0.2">
      <c r="A795" s="47" t="s">
        <v>167</v>
      </c>
      <c r="B795" s="54"/>
      <c r="C795" s="38">
        <v>44532.364999999998</v>
      </c>
      <c r="D795" s="50"/>
      <c r="E795" s="26">
        <f t="shared" si="76"/>
        <v>1926.295823528681</v>
      </c>
      <c r="F795" s="26">
        <f t="shared" si="74"/>
        <v>1926.5</v>
      </c>
      <c r="N795" s="27"/>
      <c r="P795" s="31"/>
      <c r="R795" s="43">
        <f t="shared" si="77"/>
        <v>29513.864999999998</v>
      </c>
      <c r="U795" s="27">
        <f>C795-(C$7+F795*C$8)</f>
        <v>-0.16703642000356922</v>
      </c>
      <c r="AC795" s="26">
        <v>8</v>
      </c>
      <c r="AD795" s="27"/>
      <c r="AE795" s="26" t="s">
        <v>71</v>
      </c>
      <c r="AG795" s="26" t="s">
        <v>65</v>
      </c>
    </row>
    <row r="796" spans="1:33" s="26" customFormat="1" ht="12.95" customHeight="1" x14ac:dyDescent="0.2">
      <c r="A796" s="47" t="s">
        <v>166</v>
      </c>
      <c r="B796" s="54"/>
      <c r="C796" s="38">
        <v>44540.296000000002</v>
      </c>
      <c r="D796" s="50"/>
      <c r="E796" s="26">
        <f t="shared" si="76"/>
        <v>1935.9902577964124</v>
      </c>
      <c r="F796" s="26">
        <f t="shared" si="74"/>
        <v>1936</v>
      </c>
      <c r="G796" s="27">
        <f t="shared" ref="G796:G811" si="78">C796-(C$7+F796*C$8)</f>
        <v>-7.9700799979036674E-3</v>
      </c>
      <c r="N796" s="27">
        <f>G796</f>
        <v>-7.9700799979036674E-3</v>
      </c>
      <c r="P796" s="31"/>
      <c r="R796" s="43">
        <f t="shared" si="77"/>
        <v>29521.796000000002</v>
      </c>
      <c r="AB796" s="26" t="s">
        <v>66</v>
      </c>
      <c r="AC796" s="26">
        <v>10</v>
      </c>
      <c r="AD796" s="27"/>
      <c r="AE796" s="26" t="s">
        <v>92</v>
      </c>
      <c r="AG796" s="26" t="s">
        <v>65</v>
      </c>
    </row>
    <row r="797" spans="1:33" s="26" customFormat="1" ht="12.95" customHeight="1" x14ac:dyDescent="0.2">
      <c r="A797" s="47" t="s">
        <v>356</v>
      </c>
      <c r="B797" s="54"/>
      <c r="C797" s="38">
        <v>44704.737999999998</v>
      </c>
      <c r="D797" s="38"/>
      <c r="E797" s="26">
        <f t="shared" si="76"/>
        <v>2136.9954475396244</v>
      </c>
      <c r="F797" s="26">
        <f t="shared" ref="F797:F828" si="79">ROUND(2*E797,0)/2</f>
        <v>2137</v>
      </c>
      <c r="G797" s="27">
        <f t="shared" si="78"/>
        <v>-3.7243600017973222E-3</v>
      </c>
      <c r="K797" s="26">
        <f>G797</f>
        <v>-3.7243600017973222E-3</v>
      </c>
      <c r="P797" s="31"/>
      <c r="R797" s="43">
        <f t="shared" si="77"/>
        <v>29686.237999999998</v>
      </c>
    </row>
    <row r="798" spans="1:33" s="26" customFormat="1" ht="12.95" customHeight="1" x14ac:dyDescent="0.2">
      <c r="A798" s="47" t="s">
        <v>169</v>
      </c>
      <c r="B798" s="54"/>
      <c r="C798" s="38">
        <v>44715.375999999997</v>
      </c>
      <c r="D798" s="50"/>
      <c r="E798" s="26">
        <f t="shared" si="76"/>
        <v>2149.9987752082743</v>
      </c>
      <c r="F798" s="26">
        <f t="shared" si="79"/>
        <v>2150</v>
      </c>
      <c r="G798" s="27">
        <f t="shared" si="78"/>
        <v>-1.0020000045187771E-3</v>
      </c>
      <c r="N798" s="27">
        <f>G798</f>
        <v>-1.0020000045187771E-3</v>
      </c>
      <c r="P798" s="31"/>
      <c r="R798" s="43">
        <f t="shared" si="77"/>
        <v>29696.875999999997</v>
      </c>
      <c r="AB798" s="26" t="s">
        <v>66</v>
      </c>
      <c r="AC798" s="26">
        <v>20</v>
      </c>
      <c r="AD798" s="27"/>
      <c r="AE798" s="26" t="s">
        <v>168</v>
      </c>
      <c r="AG798" s="26" t="s">
        <v>65</v>
      </c>
    </row>
    <row r="799" spans="1:33" s="26" customFormat="1" ht="12.95" customHeight="1" x14ac:dyDescent="0.2">
      <c r="A799" s="47" t="s">
        <v>356</v>
      </c>
      <c r="B799" s="54"/>
      <c r="C799" s="38">
        <v>44727.646000000001</v>
      </c>
      <c r="D799" s="38"/>
      <c r="E799" s="26">
        <f t="shared" si="76"/>
        <v>2164.996973224293</v>
      </c>
      <c r="F799" s="26">
        <f t="shared" si="79"/>
        <v>2165</v>
      </c>
      <c r="G799" s="27">
        <f t="shared" si="78"/>
        <v>-2.4762000030023046E-3</v>
      </c>
      <c r="K799" s="26">
        <f>G799</f>
        <v>-2.4762000030023046E-3</v>
      </c>
      <c r="P799" s="31"/>
      <c r="R799" s="43">
        <f t="shared" si="77"/>
        <v>29709.146000000001</v>
      </c>
    </row>
    <row r="800" spans="1:33" s="26" customFormat="1" ht="12.95" customHeight="1" x14ac:dyDescent="0.2">
      <c r="A800" s="47" t="s">
        <v>356</v>
      </c>
      <c r="B800" s="54"/>
      <c r="C800" s="38">
        <v>44731.735000000001</v>
      </c>
      <c r="D800" s="38"/>
      <c r="E800" s="26">
        <f t="shared" si="76"/>
        <v>2169.9951502159374</v>
      </c>
      <c r="F800" s="26">
        <f t="shared" si="79"/>
        <v>2170</v>
      </c>
      <c r="G800" s="27">
        <f t="shared" si="78"/>
        <v>-3.9676000014878809E-3</v>
      </c>
      <c r="K800" s="26">
        <f>G800</f>
        <v>-3.9676000014878809E-3</v>
      </c>
      <c r="P800" s="31"/>
      <c r="R800" s="43">
        <f t="shared" si="77"/>
        <v>29713.235000000001</v>
      </c>
    </row>
    <row r="801" spans="1:33" s="26" customFormat="1" ht="12.95" customHeight="1" x14ac:dyDescent="0.2">
      <c r="A801" s="47" t="s">
        <v>356</v>
      </c>
      <c r="B801" s="54"/>
      <c r="C801" s="38">
        <v>44731.735999999997</v>
      </c>
      <c r="D801" s="38"/>
      <c r="E801" s="26">
        <f t="shared" si="76"/>
        <v>2169.99637256296</v>
      </c>
      <c r="F801" s="26">
        <f t="shared" si="79"/>
        <v>2170</v>
      </c>
      <c r="G801" s="27">
        <f t="shared" si="78"/>
        <v>-2.9676000049221329E-3</v>
      </c>
      <c r="K801" s="26">
        <f>G801</f>
        <v>-2.9676000049221329E-3</v>
      </c>
      <c r="P801" s="31"/>
      <c r="R801" s="43">
        <f t="shared" si="77"/>
        <v>29713.235999999997</v>
      </c>
    </row>
    <row r="802" spans="1:33" s="26" customFormat="1" ht="12.95" customHeight="1" x14ac:dyDescent="0.2">
      <c r="A802" s="47" t="s">
        <v>170</v>
      </c>
      <c r="B802" s="54"/>
      <c r="C802" s="38">
        <v>44742.362999999998</v>
      </c>
      <c r="D802" s="50"/>
      <c r="E802" s="26">
        <f t="shared" si="76"/>
        <v>2182.9862544143193</v>
      </c>
      <c r="F802" s="26">
        <f t="shared" si="79"/>
        <v>2183</v>
      </c>
      <c r="G802" s="27">
        <f t="shared" si="78"/>
        <v>-1.1245240006246604E-2</v>
      </c>
      <c r="N802" s="27">
        <f>G802</f>
        <v>-1.1245240006246604E-2</v>
      </c>
      <c r="P802" s="31"/>
      <c r="R802" s="43">
        <f t="shared" si="77"/>
        <v>29723.862999999998</v>
      </c>
      <c r="AB802" s="26" t="s">
        <v>66</v>
      </c>
      <c r="AC802" s="26">
        <v>9</v>
      </c>
      <c r="AD802" s="27"/>
      <c r="AE802" s="26" t="s">
        <v>92</v>
      </c>
      <c r="AG802" s="26" t="s">
        <v>65</v>
      </c>
    </row>
    <row r="803" spans="1:33" s="26" customFormat="1" ht="12.95" customHeight="1" x14ac:dyDescent="0.2">
      <c r="A803" s="47" t="s">
        <v>170</v>
      </c>
      <c r="B803" s="54"/>
      <c r="C803" s="38">
        <v>44742.370999999999</v>
      </c>
      <c r="D803" s="50"/>
      <c r="E803" s="26">
        <f t="shared" si="76"/>
        <v>2182.996033190534</v>
      </c>
      <c r="F803" s="26">
        <f t="shared" si="79"/>
        <v>2183</v>
      </c>
      <c r="G803" s="27">
        <f t="shared" si="78"/>
        <v>-3.2452400046167895E-3</v>
      </c>
      <c r="N803" s="27">
        <f>G803</f>
        <v>-3.2452400046167895E-3</v>
      </c>
      <c r="P803" s="31"/>
      <c r="R803" s="43">
        <f t="shared" si="77"/>
        <v>29723.870999999999</v>
      </c>
      <c r="AB803" s="26" t="s">
        <v>66</v>
      </c>
      <c r="AC803" s="26">
        <v>6</v>
      </c>
      <c r="AD803" s="27"/>
      <c r="AE803" s="26" t="s">
        <v>69</v>
      </c>
      <c r="AG803" s="26" t="s">
        <v>65</v>
      </c>
    </row>
    <row r="804" spans="1:33" s="26" customFormat="1" ht="12.95" customHeight="1" x14ac:dyDescent="0.2">
      <c r="A804" s="47" t="s">
        <v>170</v>
      </c>
      <c r="B804" s="54"/>
      <c r="C804" s="38">
        <v>44755.464999999997</v>
      </c>
      <c r="D804" s="50"/>
      <c r="E804" s="26">
        <f t="shared" si="76"/>
        <v>2199.0014451564375</v>
      </c>
      <c r="F804" s="26">
        <f t="shared" si="79"/>
        <v>2199</v>
      </c>
      <c r="G804" s="27">
        <f t="shared" si="78"/>
        <v>1.1822799933725037E-3</v>
      </c>
      <c r="N804" s="27">
        <f>G804</f>
        <v>1.1822799933725037E-3</v>
      </c>
      <c r="P804" s="31"/>
      <c r="R804" s="43">
        <f t="shared" si="77"/>
        <v>29736.964999999997</v>
      </c>
      <c r="AB804" s="26" t="s">
        <v>66</v>
      </c>
      <c r="AC804" s="26">
        <v>7</v>
      </c>
      <c r="AD804" s="27"/>
      <c r="AE804" s="26" t="s">
        <v>71</v>
      </c>
      <c r="AG804" s="26" t="s">
        <v>65</v>
      </c>
    </row>
    <row r="805" spans="1:33" s="26" customFormat="1" ht="12.95" customHeight="1" x14ac:dyDescent="0.2">
      <c r="A805" s="47" t="s">
        <v>356</v>
      </c>
      <c r="B805" s="54"/>
      <c r="C805" s="38">
        <v>44762.824999999997</v>
      </c>
      <c r="D805" s="38"/>
      <c r="E805" s="26">
        <f t="shared" si="76"/>
        <v>2207.9979192719934</v>
      </c>
      <c r="F805" s="26">
        <f t="shared" si="79"/>
        <v>2208</v>
      </c>
      <c r="G805" s="27">
        <f t="shared" si="78"/>
        <v>-1.7022400061250664E-3</v>
      </c>
      <c r="K805" s="26">
        <f>G805</f>
        <v>-1.7022400061250664E-3</v>
      </c>
      <c r="P805" s="31"/>
      <c r="R805" s="43">
        <f t="shared" si="77"/>
        <v>29744.324999999997</v>
      </c>
    </row>
    <row r="806" spans="1:33" s="26" customFormat="1" ht="12.95" customHeight="1" x14ac:dyDescent="0.2">
      <c r="A806" s="47" t="s">
        <v>169</v>
      </c>
      <c r="B806" s="54"/>
      <c r="C806" s="38">
        <v>44773.457000000002</v>
      </c>
      <c r="D806" s="50"/>
      <c r="E806" s="26">
        <f t="shared" si="76"/>
        <v>2220.9939128584911</v>
      </c>
      <c r="F806" s="26">
        <f t="shared" si="79"/>
        <v>2221</v>
      </c>
      <c r="G806" s="27">
        <f t="shared" si="78"/>
        <v>-4.979879995516967E-3</v>
      </c>
      <c r="N806" s="27">
        <f>G806</f>
        <v>-4.979879995516967E-3</v>
      </c>
      <c r="P806" s="31"/>
      <c r="R806" s="43">
        <f t="shared" si="77"/>
        <v>29754.957000000002</v>
      </c>
      <c r="AB806" s="26" t="s">
        <v>66</v>
      </c>
      <c r="AC806" s="26">
        <v>9</v>
      </c>
      <c r="AD806" s="27"/>
      <c r="AE806" s="26" t="s">
        <v>171</v>
      </c>
      <c r="AG806" s="26" t="s">
        <v>65</v>
      </c>
    </row>
    <row r="807" spans="1:33" s="26" customFormat="1" ht="12.95" customHeight="1" x14ac:dyDescent="0.2">
      <c r="A807" s="47" t="s">
        <v>167</v>
      </c>
      <c r="B807" s="54"/>
      <c r="C807" s="38">
        <v>44773.463000000003</v>
      </c>
      <c r="D807" s="50"/>
      <c r="E807" s="26">
        <f t="shared" si="76"/>
        <v>2221.001246940652</v>
      </c>
      <c r="F807" s="26">
        <f t="shared" si="79"/>
        <v>2221</v>
      </c>
      <c r="G807" s="27">
        <f t="shared" si="78"/>
        <v>1.0201200057053939E-3</v>
      </c>
      <c r="N807" s="27">
        <f>G807</f>
        <v>1.0201200057053939E-3</v>
      </c>
      <c r="P807" s="31"/>
      <c r="R807" s="43">
        <f t="shared" si="77"/>
        <v>29754.963000000003</v>
      </c>
      <c r="AB807" s="26" t="s">
        <v>66</v>
      </c>
      <c r="AC807" s="26">
        <v>12</v>
      </c>
      <c r="AD807" s="27"/>
      <c r="AE807" s="26" t="s">
        <v>168</v>
      </c>
      <c r="AG807" s="26" t="s">
        <v>65</v>
      </c>
    </row>
    <row r="808" spans="1:33" s="26" customFormat="1" ht="12.95" customHeight="1" x14ac:dyDescent="0.2">
      <c r="A808" s="47" t="s">
        <v>167</v>
      </c>
      <c r="B808" s="54"/>
      <c r="C808" s="38">
        <v>44796.364000000001</v>
      </c>
      <c r="D808" s="50"/>
      <c r="E808" s="26">
        <f t="shared" si="76"/>
        <v>2248.9942161961285</v>
      </c>
      <c r="F808" s="26">
        <f t="shared" si="79"/>
        <v>2249</v>
      </c>
      <c r="G808" s="27">
        <f t="shared" si="78"/>
        <v>-4.731720000563655E-3</v>
      </c>
      <c r="N808" s="27">
        <f>G808</f>
        <v>-4.731720000563655E-3</v>
      </c>
      <c r="P808" s="31"/>
      <c r="R808" s="43">
        <f t="shared" si="77"/>
        <v>29777.864000000001</v>
      </c>
      <c r="AB808" s="26" t="s">
        <v>66</v>
      </c>
      <c r="AC808" s="26">
        <v>6</v>
      </c>
      <c r="AD808" s="27"/>
      <c r="AE808" s="26" t="s">
        <v>69</v>
      </c>
      <c r="AG808" s="26" t="s">
        <v>65</v>
      </c>
    </row>
    <row r="809" spans="1:33" s="26" customFormat="1" ht="12.95" customHeight="1" x14ac:dyDescent="0.2">
      <c r="A809" s="47" t="s">
        <v>167</v>
      </c>
      <c r="B809" s="54"/>
      <c r="C809" s="38">
        <v>44796.368000000002</v>
      </c>
      <c r="D809" s="50"/>
      <c r="E809" s="26">
        <f t="shared" si="76"/>
        <v>2248.9991055842356</v>
      </c>
      <c r="F809" s="26">
        <f t="shared" si="79"/>
        <v>2249</v>
      </c>
      <c r="G809" s="27">
        <f t="shared" si="78"/>
        <v>-7.317199997487478E-4</v>
      </c>
      <c r="N809" s="27">
        <f>G809</f>
        <v>-7.317199997487478E-4</v>
      </c>
      <c r="P809" s="31"/>
      <c r="R809" s="43">
        <f t="shared" si="77"/>
        <v>29777.868000000002</v>
      </c>
      <c r="AB809" s="26" t="s">
        <v>66</v>
      </c>
      <c r="AC809" s="26">
        <v>5</v>
      </c>
      <c r="AD809" s="27"/>
      <c r="AE809" s="26" t="s">
        <v>161</v>
      </c>
      <c r="AG809" s="26" t="s">
        <v>65</v>
      </c>
    </row>
    <row r="810" spans="1:33" s="26" customFormat="1" ht="12.95" customHeight="1" x14ac:dyDescent="0.2">
      <c r="A810" s="47" t="s">
        <v>172</v>
      </c>
      <c r="B810" s="54"/>
      <c r="C810" s="38">
        <v>44809.45</v>
      </c>
      <c r="D810" s="50"/>
      <c r="E810" s="26">
        <f t="shared" si="76"/>
        <v>2264.9898493858177</v>
      </c>
      <c r="F810" s="26">
        <f t="shared" si="79"/>
        <v>2265</v>
      </c>
      <c r="G810" s="27">
        <f t="shared" si="78"/>
        <v>-8.3042000042041764E-3</v>
      </c>
      <c r="O810" s="27">
        <f>G810</f>
        <v>-8.3042000042041764E-3</v>
      </c>
      <c r="P810" s="31"/>
      <c r="R810" s="43">
        <f t="shared" si="77"/>
        <v>29790.949999999997</v>
      </c>
      <c r="AB810" s="26" t="s">
        <v>66</v>
      </c>
      <c r="AD810" s="27"/>
      <c r="AG810" s="26" t="s">
        <v>68</v>
      </c>
    </row>
    <row r="811" spans="1:33" s="26" customFormat="1" ht="12.95" customHeight="1" x14ac:dyDescent="0.2">
      <c r="A811" s="47" t="s">
        <v>167</v>
      </c>
      <c r="B811" s="54"/>
      <c r="C811" s="38">
        <v>44818.453999999998</v>
      </c>
      <c r="D811" s="50"/>
      <c r="E811" s="26">
        <f t="shared" si="76"/>
        <v>2275.9958620130546</v>
      </c>
      <c r="F811" s="26">
        <f t="shared" si="79"/>
        <v>2276</v>
      </c>
      <c r="G811" s="27">
        <f t="shared" si="78"/>
        <v>-3.3852800042950548E-3</v>
      </c>
      <c r="N811" s="27">
        <f>G811</f>
        <v>-3.3852800042950548E-3</v>
      </c>
      <c r="P811" s="31"/>
      <c r="R811" s="43">
        <f t="shared" si="77"/>
        <v>29799.953999999998</v>
      </c>
      <c r="AB811" s="26" t="s">
        <v>66</v>
      </c>
      <c r="AC811" s="26">
        <v>7</v>
      </c>
      <c r="AD811" s="27"/>
      <c r="AE811" s="26" t="s">
        <v>92</v>
      </c>
      <c r="AG811" s="26" t="s">
        <v>65</v>
      </c>
    </row>
    <row r="812" spans="1:33" s="26" customFormat="1" ht="12.95" customHeight="1" x14ac:dyDescent="0.2">
      <c r="A812" s="72" t="s">
        <v>1911</v>
      </c>
      <c r="B812" s="71" t="s">
        <v>360</v>
      </c>
      <c r="C812" s="72">
        <v>44825.684999999998</v>
      </c>
      <c r="D812" s="72" t="s">
        <v>390</v>
      </c>
      <c r="E812" s="47">
        <f t="shared" si="76"/>
        <v>2284.8346533621816</v>
      </c>
      <c r="F812" s="26">
        <f t="shared" si="79"/>
        <v>2285</v>
      </c>
      <c r="G812" s="27"/>
      <c r="O812" s="27"/>
      <c r="P812" s="31"/>
      <c r="R812" s="43">
        <f t="shared" si="77"/>
        <v>29807.184999999998</v>
      </c>
      <c r="U812" s="27">
        <f>C812-(C$7+F812*C$8)</f>
        <v>-0.13526980000460753</v>
      </c>
    </row>
    <row r="813" spans="1:33" s="26" customFormat="1" ht="12.95" customHeight="1" x14ac:dyDescent="0.2">
      <c r="A813" s="47" t="s">
        <v>173</v>
      </c>
      <c r="B813" s="54"/>
      <c r="C813" s="38">
        <v>44832.356</v>
      </c>
      <c r="D813" s="50"/>
      <c r="E813" s="26">
        <f t="shared" si="76"/>
        <v>2292.9889303764326</v>
      </c>
      <c r="F813" s="26">
        <f t="shared" si="79"/>
        <v>2293</v>
      </c>
      <c r="G813" s="27">
        <f t="shared" ref="G813:G876" si="80">C813-(C$7+F813*C$8)</f>
        <v>-9.0560399985406548E-3</v>
      </c>
      <c r="N813" s="27">
        <f t="shared" ref="N813:N819" si="81">G813</f>
        <v>-9.0560399985406548E-3</v>
      </c>
      <c r="P813" s="31"/>
      <c r="R813" s="43">
        <f t="shared" si="77"/>
        <v>29813.856</v>
      </c>
      <c r="AB813" s="26" t="s">
        <v>66</v>
      </c>
      <c r="AD813" s="27"/>
      <c r="AG813" s="26" t="s">
        <v>68</v>
      </c>
    </row>
    <row r="814" spans="1:33" s="26" customFormat="1" ht="12.95" customHeight="1" x14ac:dyDescent="0.2">
      <c r="A814" s="47" t="s">
        <v>173</v>
      </c>
      <c r="B814" s="54"/>
      <c r="C814" s="38">
        <v>44832.364999999998</v>
      </c>
      <c r="D814" s="50"/>
      <c r="E814" s="26">
        <f t="shared" si="76"/>
        <v>2292.9999314996694</v>
      </c>
      <c r="F814" s="26">
        <f t="shared" si="79"/>
        <v>2293</v>
      </c>
      <c r="G814" s="27">
        <f t="shared" si="80"/>
        <v>-5.6040000345092267E-5</v>
      </c>
      <c r="N814" s="27">
        <f t="shared" si="81"/>
        <v>-5.6040000345092267E-5</v>
      </c>
      <c r="P814" s="31"/>
      <c r="R814" s="43">
        <f t="shared" si="77"/>
        <v>29813.864999999998</v>
      </c>
      <c r="AB814" s="26" t="s">
        <v>66</v>
      </c>
      <c r="AD814" s="27"/>
      <c r="AG814" s="26" t="s">
        <v>68</v>
      </c>
    </row>
    <row r="815" spans="1:33" s="26" customFormat="1" ht="12.95" customHeight="1" x14ac:dyDescent="0.2">
      <c r="A815" s="47" t="s">
        <v>167</v>
      </c>
      <c r="B815" s="54"/>
      <c r="C815" s="38">
        <v>44837.271000000001</v>
      </c>
      <c r="D815" s="50"/>
      <c r="E815" s="26">
        <f t="shared" si="76"/>
        <v>2298.9967660120251</v>
      </c>
      <c r="F815" s="26">
        <f t="shared" si="79"/>
        <v>2299</v>
      </c>
      <c r="G815" s="27">
        <f t="shared" si="80"/>
        <v>-2.6457200001459569E-3</v>
      </c>
      <c r="N815" s="27">
        <f t="shared" si="81"/>
        <v>-2.6457200001459569E-3</v>
      </c>
      <c r="P815" s="31"/>
      <c r="R815" s="43">
        <f t="shared" si="77"/>
        <v>29818.771000000001</v>
      </c>
      <c r="AB815" s="26" t="s">
        <v>66</v>
      </c>
      <c r="AC815" s="26">
        <v>13</v>
      </c>
      <c r="AD815" s="27"/>
      <c r="AE815" s="26" t="s">
        <v>171</v>
      </c>
      <c r="AG815" s="26" t="s">
        <v>65</v>
      </c>
    </row>
    <row r="816" spans="1:33" s="26" customFormat="1" ht="12.95" customHeight="1" x14ac:dyDescent="0.2">
      <c r="A816" s="47" t="s">
        <v>167</v>
      </c>
      <c r="B816" s="54"/>
      <c r="C816" s="38">
        <v>44837.271999999997</v>
      </c>
      <c r="D816" s="50"/>
      <c r="E816" s="26">
        <f t="shared" si="76"/>
        <v>2298.9979883590472</v>
      </c>
      <c r="F816" s="26">
        <f t="shared" si="79"/>
        <v>2299</v>
      </c>
      <c r="G816" s="27">
        <f t="shared" si="80"/>
        <v>-1.6457200035802089E-3</v>
      </c>
      <c r="N816" s="27">
        <f t="shared" si="81"/>
        <v>-1.6457200035802089E-3</v>
      </c>
      <c r="P816" s="31"/>
      <c r="R816" s="43">
        <f t="shared" si="77"/>
        <v>29818.771999999997</v>
      </c>
      <c r="AB816" s="26" t="s">
        <v>66</v>
      </c>
      <c r="AC816" s="26">
        <v>14</v>
      </c>
      <c r="AD816" s="27"/>
      <c r="AE816" s="26" t="s">
        <v>174</v>
      </c>
      <c r="AG816" s="26" t="s">
        <v>65</v>
      </c>
    </row>
    <row r="817" spans="1:33" s="26" customFormat="1" ht="12.95" customHeight="1" x14ac:dyDescent="0.2">
      <c r="A817" s="47" t="s">
        <v>167</v>
      </c>
      <c r="B817" s="54"/>
      <c r="C817" s="38">
        <v>44845.455000000002</v>
      </c>
      <c r="D817" s="50"/>
      <c r="E817" s="26">
        <f t="shared" si="76"/>
        <v>2309.0004540774748</v>
      </c>
      <c r="F817" s="26">
        <f t="shared" si="79"/>
        <v>2309</v>
      </c>
      <c r="G817" s="27">
        <f t="shared" si="80"/>
        <v>3.7148000410525128E-4</v>
      </c>
      <c r="N817" s="27">
        <f t="shared" si="81"/>
        <v>3.7148000410525128E-4</v>
      </c>
      <c r="P817" s="31"/>
      <c r="R817" s="43">
        <f t="shared" si="77"/>
        <v>29826.955000000002</v>
      </c>
      <c r="AB817" s="26" t="s">
        <v>66</v>
      </c>
      <c r="AC817" s="26">
        <v>10</v>
      </c>
      <c r="AD817" s="27"/>
      <c r="AE817" s="26" t="s">
        <v>171</v>
      </c>
      <c r="AG817" s="26" t="s">
        <v>65</v>
      </c>
    </row>
    <row r="818" spans="1:33" s="26" customFormat="1" ht="12.95" customHeight="1" x14ac:dyDescent="0.2">
      <c r="A818" s="47" t="s">
        <v>175</v>
      </c>
      <c r="B818" s="54"/>
      <c r="C818" s="38">
        <v>44850.357000000004</v>
      </c>
      <c r="D818" s="50"/>
      <c r="E818" s="26">
        <f t="shared" si="76"/>
        <v>2314.9923992017229</v>
      </c>
      <c r="F818" s="26">
        <f t="shared" si="79"/>
        <v>2315</v>
      </c>
      <c r="G818" s="27">
        <f t="shared" si="80"/>
        <v>-6.2181999965105206E-3</v>
      </c>
      <c r="N818" s="27">
        <f t="shared" si="81"/>
        <v>-6.2181999965105206E-3</v>
      </c>
      <c r="P818" s="31"/>
      <c r="R818" s="43">
        <f t="shared" si="77"/>
        <v>29831.857000000004</v>
      </c>
      <c r="AB818" s="26" t="s">
        <v>66</v>
      </c>
      <c r="AC818" s="26">
        <v>6</v>
      </c>
      <c r="AD818" s="27"/>
      <c r="AE818" s="26" t="s">
        <v>163</v>
      </c>
      <c r="AG818" s="26" t="s">
        <v>65</v>
      </c>
    </row>
    <row r="819" spans="1:33" s="26" customFormat="1" ht="12.95" customHeight="1" x14ac:dyDescent="0.2">
      <c r="A819" s="47" t="s">
        <v>175</v>
      </c>
      <c r="B819" s="54"/>
      <c r="C819" s="38">
        <v>44850.362999999998</v>
      </c>
      <c r="D819" s="50"/>
      <c r="E819" s="26">
        <f t="shared" si="76"/>
        <v>2314.9997332838752</v>
      </c>
      <c r="F819" s="26">
        <f t="shared" si="79"/>
        <v>2315</v>
      </c>
      <c r="G819" s="27">
        <f t="shared" si="80"/>
        <v>-2.1820000256411731E-4</v>
      </c>
      <c r="N819" s="27">
        <f t="shared" si="81"/>
        <v>-2.1820000256411731E-4</v>
      </c>
      <c r="P819" s="31"/>
      <c r="R819" s="43">
        <f t="shared" si="77"/>
        <v>29831.862999999998</v>
      </c>
      <c r="AB819" s="26" t="s">
        <v>66</v>
      </c>
      <c r="AC819" s="26">
        <v>7</v>
      </c>
      <c r="AD819" s="27"/>
      <c r="AE819" s="26" t="s">
        <v>161</v>
      </c>
      <c r="AG819" s="26" t="s">
        <v>65</v>
      </c>
    </row>
    <row r="820" spans="1:33" s="26" customFormat="1" ht="12.95" customHeight="1" x14ac:dyDescent="0.2">
      <c r="A820" s="47" t="s">
        <v>356</v>
      </c>
      <c r="B820" s="54"/>
      <c r="C820" s="38">
        <v>44853.635000000002</v>
      </c>
      <c r="D820" s="38"/>
      <c r="E820" s="26">
        <f t="shared" si="76"/>
        <v>2318.9992527548175</v>
      </c>
      <c r="F820" s="26">
        <f t="shared" si="79"/>
        <v>2319</v>
      </c>
      <c r="G820" s="27">
        <f t="shared" si="80"/>
        <v>-6.1131999973440543E-4</v>
      </c>
      <c r="K820" s="26">
        <f>G820</f>
        <v>-6.1131999973440543E-4</v>
      </c>
      <c r="P820" s="31"/>
      <c r="R820" s="43">
        <f t="shared" si="77"/>
        <v>29835.135000000002</v>
      </c>
    </row>
    <row r="821" spans="1:33" s="26" customFormat="1" ht="12.95" customHeight="1" x14ac:dyDescent="0.2">
      <c r="A821" s="47" t="s">
        <v>175</v>
      </c>
      <c r="B821" s="54"/>
      <c r="C821" s="38">
        <v>44868.355000000003</v>
      </c>
      <c r="D821" s="50"/>
      <c r="E821" s="26">
        <f t="shared" si="76"/>
        <v>2336.9922009859288</v>
      </c>
      <c r="F821" s="26">
        <f t="shared" si="79"/>
        <v>2337</v>
      </c>
      <c r="G821" s="27">
        <f t="shared" si="80"/>
        <v>-6.3803599987295456E-3</v>
      </c>
      <c r="N821" s="27">
        <f>G821</f>
        <v>-6.3803599987295456E-3</v>
      </c>
      <c r="P821" s="31"/>
      <c r="R821" s="43">
        <f t="shared" si="77"/>
        <v>29849.855000000003</v>
      </c>
      <c r="AB821" s="26" t="s">
        <v>66</v>
      </c>
      <c r="AC821" s="26">
        <v>7</v>
      </c>
      <c r="AD821" s="27"/>
      <c r="AE821" s="26" t="s">
        <v>163</v>
      </c>
      <c r="AG821" s="26" t="s">
        <v>65</v>
      </c>
    </row>
    <row r="822" spans="1:33" s="26" customFormat="1" ht="12.95" customHeight="1" x14ac:dyDescent="0.2">
      <c r="A822" s="47" t="s">
        <v>356</v>
      </c>
      <c r="B822" s="54"/>
      <c r="C822" s="38">
        <v>44875.718999999997</v>
      </c>
      <c r="D822" s="38"/>
      <c r="E822" s="26">
        <f t="shared" si="76"/>
        <v>2345.9935644895827</v>
      </c>
      <c r="F822" s="26">
        <f t="shared" si="79"/>
        <v>2346</v>
      </c>
      <c r="G822" s="27">
        <f t="shared" si="80"/>
        <v>-5.2648800046881661E-3</v>
      </c>
      <c r="K822" s="26">
        <f>G822</f>
        <v>-5.2648800046881661E-3</v>
      </c>
      <c r="P822" s="31"/>
      <c r="R822" s="43">
        <f t="shared" si="77"/>
        <v>29857.218999999997</v>
      </c>
    </row>
    <row r="823" spans="1:33" s="26" customFormat="1" ht="12.95" customHeight="1" x14ac:dyDescent="0.2">
      <c r="A823" s="47" t="s">
        <v>175</v>
      </c>
      <c r="B823" s="54"/>
      <c r="C823" s="38">
        <v>44882.266000000003</v>
      </c>
      <c r="D823" s="50"/>
      <c r="E823" s="26">
        <f t="shared" si="76"/>
        <v>2353.9962704725435</v>
      </c>
      <c r="F823" s="26">
        <f t="shared" si="79"/>
        <v>2354</v>
      </c>
      <c r="G823" s="27">
        <f t="shared" si="80"/>
        <v>-3.0511199947795831E-3</v>
      </c>
      <c r="N823" s="27">
        <f t="shared" ref="N823:N831" si="82">G823</f>
        <v>-3.0511199947795831E-3</v>
      </c>
      <c r="P823" s="31"/>
      <c r="R823" s="43">
        <f t="shared" si="77"/>
        <v>29863.766000000003</v>
      </c>
      <c r="AB823" s="26" t="s">
        <v>66</v>
      </c>
      <c r="AC823" s="26">
        <v>6</v>
      </c>
      <c r="AD823" s="27"/>
      <c r="AE823" s="26" t="s">
        <v>163</v>
      </c>
      <c r="AG823" s="26" t="s">
        <v>65</v>
      </c>
    </row>
    <row r="824" spans="1:33" s="26" customFormat="1" ht="12.95" customHeight="1" x14ac:dyDescent="0.2">
      <c r="A824" s="47" t="s">
        <v>176</v>
      </c>
      <c r="B824" s="54"/>
      <c r="C824" s="38">
        <v>44886.351999999999</v>
      </c>
      <c r="D824" s="50"/>
      <c r="E824" s="26">
        <f t="shared" si="76"/>
        <v>2358.9907804231034</v>
      </c>
      <c r="F824" s="26">
        <f t="shared" si="79"/>
        <v>2359</v>
      </c>
      <c r="G824" s="27">
        <f t="shared" si="80"/>
        <v>-7.5425200047902763E-3</v>
      </c>
      <c r="N824" s="27">
        <f t="shared" si="82"/>
        <v>-7.5425200047902763E-3</v>
      </c>
      <c r="P824" s="31"/>
      <c r="R824" s="43">
        <f t="shared" si="77"/>
        <v>29867.851999999999</v>
      </c>
      <c r="AB824" s="26" t="s">
        <v>66</v>
      </c>
      <c r="AD824" s="27"/>
      <c r="AG824" s="26" t="s">
        <v>68</v>
      </c>
    </row>
    <row r="825" spans="1:33" s="26" customFormat="1" ht="12.95" customHeight="1" x14ac:dyDescent="0.2">
      <c r="A825" s="47" t="s">
        <v>175</v>
      </c>
      <c r="B825" s="54"/>
      <c r="C825" s="38">
        <v>44891.262000000002</v>
      </c>
      <c r="D825" s="50"/>
      <c r="E825" s="26">
        <f t="shared" si="76"/>
        <v>2364.9925043235662</v>
      </c>
      <c r="F825" s="26">
        <f t="shared" si="79"/>
        <v>2365</v>
      </c>
      <c r="G825" s="27">
        <f t="shared" si="80"/>
        <v>-6.132199996500276E-3</v>
      </c>
      <c r="N825" s="27">
        <f t="shared" si="82"/>
        <v>-6.132199996500276E-3</v>
      </c>
      <c r="P825" s="31"/>
      <c r="R825" s="43">
        <f t="shared" si="77"/>
        <v>29872.762000000002</v>
      </c>
      <c r="AB825" s="26" t="s">
        <v>66</v>
      </c>
      <c r="AC825" s="26">
        <v>8</v>
      </c>
      <c r="AD825" s="27"/>
      <c r="AE825" s="26" t="s">
        <v>92</v>
      </c>
      <c r="AG825" s="26" t="s">
        <v>65</v>
      </c>
    </row>
    <row r="826" spans="1:33" s="26" customFormat="1" ht="12.95" customHeight="1" x14ac:dyDescent="0.2">
      <c r="A826" s="47" t="s">
        <v>175</v>
      </c>
      <c r="B826" s="54"/>
      <c r="C826" s="38">
        <v>44909.258000000002</v>
      </c>
      <c r="D826" s="50"/>
      <c r="E826" s="26">
        <f t="shared" si="76"/>
        <v>2386.9898614137182</v>
      </c>
      <c r="F826" s="26">
        <f t="shared" si="79"/>
        <v>2387</v>
      </c>
      <c r="G826" s="27">
        <f t="shared" si="80"/>
        <v>-8.2943599991267547E-3</v>
      </c>
      <c r="N826" s="27">
        <f t="shared" si="82"/>
        <v>-8.2943599991267547E-3</v>
      </c>
      <c r="P826" s="31"/>
      <c r="R826" s="43">
        <f t="shared" si="77"/>
        <v>29890.758000000002</v>
      </c>
      <c r="AB826" s="26" t="s">
        <v>66</v>
      </c>
      <c r="AC826" s="26">
        <v>7</v>
      </c>
      <c r="AD826" s="27"/>
      <c r="AE826" s="26" t="s">
        <v>71</v>
      </c>
      <c r="AG826" s="26" t="s">
        <v>65</v>
      </c>
    </row>
    <row r="827" spans="1:33" s="26" customFormat="1" ht="12.95" customHeight="1" x14ac:dyDescent="0.2">
      <c r="A827" s="47" t="s">
        <v>175</v>
      </c>
      <c r="B827" s="54"/>
      <c r="C827" s="38">
        <v>44918.258000000002</v>
      </c>
      <c r="D827" s="50"/>
      <c r="E827" s="26">
        <f t="shared" si="76"/>
        <v>2397.9909846528476</v>
      </c>
      <c r="F827" s="26">
        <f t="shared" si="79"/>
        <v>2398</v>
      </c>
      <c r="G827" s="27">
        <f t="shared" si="80"/>
        <v>-7.3754400000325404E-3</v>
      </c>
      <c r="N827" s="27">
        <f t="shared" si="82"/>
        <v>-7.3754400000325404E-3</v>
      </c>
      <c r="P827" s="31"/>
      <c r="R827" s="43">
        <f t="shared" si="77"/>
        <v>29899.758000000002</v>
      </c>
      <c r="AB827" s="26" t="s">
        <v>66</v>
      </c>
      <c r="AC827" s="26">
        <v>6</v>
      </c>
      <c r="AD827" s="27"/>
      <c r="AE827" s="26" t="s">
        <v>163</v>
      </c>
      <c r="AG827" s="26" t="s">
        <v>65</v>
      </c>
    </row>
    <row r="828" spans="1:33" s="26" customFormat="1" ht="12.95" customHeight="1" x14ac:dyDescent="0.2">
      <c r="A828" s="47" t="s">
        <v>177</v>
      </c>
      <c r="B828" s="54"/>
      <c r="C828" s="38">
        <v>44927.26</v>
      </c>
      <c r="D828" s="50"/>
      <c r="E828" s="26">
        <f t="shared" si="76"/>
        <v>2408.9945525860307</v>
      </c>
      <c r="F828" s="26">
        <f t="shared" si="79"/>
        <v>2409</v>
      </c>
      <c r="G828" s="27">
        <f t="shared" si="80"/>
        <v>-4.4565200005308725E-3</v>
      </c>
      <c r="N828" s="27">
        <f t="shared" si="82"/>
        <v>-4.4565200005308725E-3</v>
      </c>
      <c r="P828" s="31"/>
      <c r="R828" s="43">
        <f t="shared" si="77"/>
        <v>29908.760000000002</v>
      </c>
      <c r="AB828" s="26" t="s">
        <v>66</v>
      </c>
      <c r="AC828" s="26">
        <v>4</v>
      </c>
      <c r="AD828" s="27"/>
      <c r="AE828" s="26" t="s">
        <v>163</v>
      </c>
      <c r="AG828" s="26" t="s">
        <v>65</v>
      </c>
    </row>
    <row r="829" spans="1:33" s="26" customFormat="1" ht="12.95" customHeight="1" x14ac:dyDescent="0.2">
      <c r="A829" s="47" t="s">
        <v>177</v>
      </c>
      <c r="B829" s="54"/>
      <c r="C829" s="38">
        <v>45001.705999999998</v>
      </c>
      <c r="D829" s="50"/>
      <c r="E829" s="26">
        <f t="shared" si="76"/>
        <v>2499.9933993260538</v>
      </c>
      <c r="F829" s="26">
        <f t="shared" ref="F829:F860" si="83">ROUND(2*E829,0)/2</f>
        <v>2500</v>
      </c>
      <c r="G829" s="27">
        <f t="shared" si="80"/>
        <v>-5.4000000018277206E-3</v>
      </c>
      <c r="N829" s="27">
        <f t="shared" si="82"/>
        <v>-5.4000000018277206E-3</v>
      </c>
      <c r="P829" s="31"/>
      <c r="R829" s="43">
        <f t="shared" si="77"/>
        <v>29983.205999999998</v>
      </c>
      <c r="AB829" s="26" t="s">
        <v>66</v>
      </c>
      <c r="AC829" s="26">
        <v>8</v>
      </c>
      <c r="AD829" s="27"/>
      <c r="AE829" s="26" t="s">
        <v>69</v>
      </c>
      <c r="AG829" s="26" t="s">
        <v>65</v>
      </c>
    </row>
    <row r="830" spans="1:33" s="26" customFormat="1" ht="12.95" customHeight="1" x14ac:dyDescent="0.2">
      <c r="A830" s="47" t="s">
        <v>179</v>
      </c>
      <c r="B830" s="54"/>
      <c r="C830" s="38">
        <v>45056.521000000001</v>
      </c>
      <c r="D830" s="50"/>
      <c r="E830" s="26">
        <f t="shared" si="76"/>
        <v>2566.9963515874892</v>
      </c>
      <c r="F830" s="26">
        <f t="shared" si="83"/>
        <v>2567</v>
      </c>
      <c r="G830" s="27">
        <f t="shared" si="80"/>
        <v>-2.9847600017092191E-3</v>
      </c>
      <c r="N830" s="27">
        <f t="shared" si="82"/>
        <v>-2.9847600017092191E-3</v>
      </c>
      <c r="P830" s="31"/>
      <c r="R830" s="43">
        <f t="shared" si="77"/>
        <v>30038.021000000001</v>
      </c>
      <c r="AB830" s="26" t="s">
        <v>66</v>
      </c>
      <c r="AC830" s="26">
        <v>8</v>
      </c>
      <c r="AD830" s="27"/>
      <c r="AE830" s="26" t="s">
        <v>178</v>
      </c>
      <c r="AG830" s="26" t="s">
        <v>65</v>
      </c>
    </row>
    <row r="831" spans="1:33" s="26" customFormat="1" ht="12.95" customHeight="1" x14ac:dyDescent="0.2">
      <c r="A831" s="47" t="s">
        <v>180</v>
      </c>
      <c r="B831" s="54"/>
      <c r="C831" s="38">
        <v>45060.610999999997</v>
      </c>
      <c r="D831" s="50"/>
      <c r="E831" s="26">
        <f t="shared" si="76"/>
        <v>2571.9957509261558</v>
      </c>
      <c r="F831" s="26">
        <f t="shared" si="83"/>
        <v>2572</v>
      </c>
      <c r="G831" s="27">
        <f t="shared" si="80"/>
        <v>-3.4761600036290474E-3</v>
      </c>
      <c r="N831" s="27">
        <f t="shared" si="82"/>
        <v>-3.4761600036290474E-3</v>
      </c>
      <c r="P831" s="31"/>
      <c r="R831" s="43">
        <f t="shared" si="77"/>
        <v>30042.110999999997</v>
      </c>
      <c r="AB831" s="26" t="s">
        <v>66</v>
      </c>
      <c r="AC831" s="26">
        <v>6</v>
      </c>
      <c r="AD831" s="27"/>
      <c r="AE831" s="26" t="s">
        <v>69</v>
      </c>
      <c r="AG831" s="26" t="s">
        <v>65</v>
      </c>
    </row>
    <row r="832" spans="1:33" s="26" customFormat="1" ht="12.95" customHeight="1" x14ac:dyDescent="0.2">
      <c r="A832" s="47" t="s">
        <v>356</v>
      </c>
      <c r="B832" s="54"/>
      <c r="C832" s="38">
        <v>45082.699000000001</v>
      </c>
      <c r="D832" s="38"/>
      <c r="E832" s="26">
        <f t="shared" si="76"/>
        <v>2598.9949520490372</v>
      </c>
      <c r="F832" s="26">
        <f t="shared" si="83"/>
        <v>2599</v>
      </c>
      <c r="G832" s="27">
        <f t="shared" si="80"/>
        <v>-4.1297200004919432E-3</v>
      </c>
      <c r="K832" s="26">
        <f>G832</f>
        <v>-4.1297200004919432E-3</v>
      </c>
      <c r="P832" s="31"/>
      <c r="R832" s="43">
        <f t="shared" si="77"/>
        <v>30064.199000000001</v>
      </c>
    </row>
    <row r="833" spans="1:33" s="26" customFormat="1" ht="12.95" customHeight="1" x14ac:dyDescent="0.2">
      <c r="A833" s="47" t="s">
        <v>179</v>
      </c>
      <c r="B833" s="54"/>
      <c r="C833" s="38">
        <v>45092.514999999999</v>
      </c>
      <c r="D833" s="50"/>
      <c r="E833" s="26">
        <f t="shared" si="76"/>
        <v>2610.9935104618467</v>
      </c>
      <c r="F833" s="26">
        <f t="shared" si="83"/>
        <v>2611</v>
      </c>
      <c r="G833" s="27">
        <f t="shared" si="80"/>
        <v>-5.3090799992787652E-3</v>
      </c>
      <c r="N833" s="27">
        <f>G833</f>
        <v>-5.3090799992787652E-3</v>
      </c>
      <c r="P833" s="31"/>
      <c r="R833" s="43">
        <f t="shared" si="77"/>
        <v>30074.014999999999</v>
      </c>
      <c r="AB833" s="26" t="s">
        <v>66</v>
      </c>
      <c r="AC833" s="26">
        <v>6</v>
      </c>
      <c r="AD833" s="27"/>
      <c r="AE833" s="26" t="s">
        <v>69</v>
      </c>
      <c r="AG833" s="26" t="s">
        <v>65</v>
      </c>
    </row>
    <row r="834" spans="1:33" s="26" customFormat="1" ht="12.95" customHeight="1" x14ac:dyDescent="0.2">
      <c r="A834" s="47" t="s">
        <v>356</v>
      </c>
      <c r="B834" s="54"/>
      <c r="C834" s="38">
        <v>45100.697999999997</v>
      </c>
      <c r="D834" s="38"/>
      <c r="E834" s="26">
        <f t="shared" si="76"/>
        <v>2620.9959761802656</v>
      </c>
      <c r="F834" s="26">
        <f t="shared" si="83"/>
        <v>2621</v>
      </c>
      <c r="G834" s="27">
        <f t="shared" si="80"/>
        <v>-3.2918800061452202E-3</v>
      </c>
      <c r="K834" s="26">
        <f>G834</f>
        <v>-3.2918800061452202E-3</v>
      </c>
      <c r="P834" s="31"/>
      <c r="R834" s="43">
        <f t="shared" si="77"/>
        <v>30082.197999999997</v>
      </c>
    </row>
    <row r="835" spans="1:33" s="26" customFormat="1" ht="12.95" customHeight="1" x14ac:dyDescent="0.2">
      <c r="A835" s="47" t="s">
        <v>181</v>
      </c>
      <c r="B835" s="54"/>
      <c r="C835" s="38">
        <v>45108.873899999999</v>
      </c>
      <c r="D835" s="50"/>
      <c r="E835" s="26">
        <f t="shared" si="76"/>
        <v>2630.9897632348011</v>
      </c>
      <c r="F835" s="26">
        <f t="shared" si="83"/>
        <v>2631</v>
      </c>
      <c r="G835" s="27">
        <f t="shared" si="80"/>
        <v>-8.3746800009976141E-3</v>
      </c>
      <c r="O835" s="27">
        <f>G835</f>
        <v>-8.3746800009976141E-3</v>
      </c>
      <c r="P835" s="31"/>
      <c r="R835" s="43">
        <f t="shared" si="77"/>
        <v>30090.373899999999</v>
      </c>
      <c r="AB835" s="26" t="s">
        <v>123</v>
      </c>
      <c r="AD835" s="27"/>
      <c r="AG835" s="26" t="s">
        <v>68</v>
      </c>
    </row>
    <row r="836" spans="1:33" s="26" customFormat="1" ht="12.95" customHeight="1" x14ac:dyDescent="0.2">
      <c r="A836" s="47" t="s">
        <v>302</v>
      </c>
      <c r="B836" s="52"/>
      <c r="C836" s="38">
        <v>45108.873899999999</v>
      </c>
      <c r="D836" s="55"/>
      <c r="E836" s="26">
        <f t="shared" si="76"/>
        <v>2630.9897632348011</v>
      </c>
      <c r="F836" s="26">
        <f t="shared" si="83"/>
        <v>2631</v>
      </c>
      <c r="G836" s="27">
        <f t="shared" si="80"/>
        <v>-8.3746800009976141E-3</v>
      </c>
      <c r="H836" s="6"/>
      <c r="I836" s="6"/>
      <c r="J836" s="6"/>
      <c r="K836" s="6"/>
      <c r="L836" s="6"/>
      <c r="M836" s="6"/>
      <c r="N836" s="6"/>
      <c r="O836" s="27">
        <f>G836</f>
        <v>-8.3746800009976141E-3</v>
      </c>
      <c r="P836" s="31"/>
      <c r="R836" s="43">
        <f t="shared" si="77"/>
        <v>30090.373899999999</v>
      </c>
      <c r="T836" s="26" t="s">
        <v>303</v>
      </c>
    </row>
    <row r="837" spans="1:33" s="26" customFormat="1" ht="12.95" customHeight="1" x14ac:dyDescent="0.2">
      <c r="A837" s="47" t="s">
        <v>182</v>
      </c>
      <c r="B837" s="54"/>
      <c r="C837" s="38">
        <v>45111.33</v>
      </c>
      <c r="D837" s="50"/>
      <c r="E837" s="26">
        <f t="shared" si="76"/>
        <v>2633.9919697667633</v>
      </c>
      <c r="F837" s="26">
        <f t="shared" si="83"/>
        <v>2634</v>
      </c>
      <c r="G837" s="27">
        <f t="shared" si="80"/>
        <v>-6.5695199955371208E-3</v>
      </c>
      <c r="N837" s="27">
        <f>G837</f>
        <v>-6.5695199955371208E-3</v>
      </c>
      <c r="P837" s="31"/>
      <c r="R837" s="43">
        <f t="shared" si="77"/>
        <v>30092.83</v>
      </c>
      <c r="AB837" s="26" t="s">
        <v>66</v>
      </c>
      <c r="AC837" s="26">
        <v>6</v>
      </c>
      <c r="AD837" s="27"/>
      <c r="AE837" s="26" t="s">
        <v>163</v>
      </c>
      <c r="AG837" s="26" t="s">
        <v>65</v>
      </c>
    </row>
    <row r="838" spans="1:33" s="26" customFormat="1" ht="12.95" customHeight="1" x14ac:dyDescent="0.2">
      <c r="A838" s="47" t="s">
        <v>356</v>
      </c>
      <c r="B838" s="54"/>
      <c r="C838" s="38">
        <v>45113.781999999999</v>
      </c>
      <c r="D838" s="38"/>
      <c r="E838" s="26">
        <f t="shared" si="76"/>
        <v>2636.9891646759102</v>
      </c>
      <c r="F838" s="26">
        <f t="shared" si="83"/>
        <v>2637</v>
      </c>
      <c r="G838" s="27">
        <f t="shared" si="80"/>
        <v>-8.8643600029172376E-3</v>
      </c>
      <c r="K838" s="26">
        <f>G838</f>
        <v>-8.8643600029172376E-3</v>
      </c>
      <c r="P838" s="31"/>
      <c r="R838" s="43">
        <f t="shared" si="77"/>
        <v>30095.281999999999</v>
      </c>
    </row>
    <row r="839" spans="1:33" s="26" customFormat="1" ht="12.95" customHeight="1" x14ac:dyDescent="0.2">
      <c r="A839" s="47" t="s">
        <v>179</v>
      </c>
      <c r="B839" s="54"/>
      <c r="C839" s="38">
        <v>45115.425999999999</v>
      </c>
      <c r="D839" s="50"/>
      <c r="E839" s="26">
        <f t="shared" si="76"/>
        <v>2638.9987031875912</v>
      </c>
      <c r="F839" s="26">
        <f t="shared" si="83"/>
        <v>2639</v>
      </c>
      <c r="G839" s="27">
        <f t="shared" si="80"/>
        <v>-1.0609200035105459E-3</v>
      </c>
      <c r="N839" s="27">
        <f>G839</f>
        <v>-1.0609200035105459E-3</v>
      </c>
      <c r="P839" s="31"/>
      <c r="R839" s="43">
        <f t="shared" si="77"/>
        <v>30096.925999999999</v>
      </c>
      <c r="AB839" s="26" t="s">
        <v>66</v>
      </c>
      <c r="AC839" s="26">
        <v>10</v>
      </c>
      <c r="AD839" s="27"/>
      <c r="AE839" s="26" t="s">
        <v>71</v>
      </c>
      <c r="AG839" s="26" t="s">
        <v>65</v>
      </c>
    </row>
    <row r="840" spans="1:33" s="26" customFormat="1" ht="12.95" customHeight="1" x14ac:dyDescent="0.2">
      <c r="A840" s="47" t="s">
        <v>356</v>
      </c>
      <c r="B840" s="54"/>
      <c r="C840" s="38">
        <v>45127.699000000001</v>
      </c>
      <c r="D840" s="38"/>
      <c r="E840" s="26">
        <f t="shared" si="76"/>
        <v>2654.0005682446858</v>
      </c>
      <c r="F840" s="26">
        <f t="shared" si="83"/>
        <v>2654</v>
      </c>
      <c r="G840" s="27">
        <f t="shared" si="80"/>
        <v>4.6488000225508586E-4</v>
      </c>
      <c r="K840" s="26">
        <f>G840</f>
        <v>4.6488000225508586E-4</v>
      </c>
      <c r="P840" s="31"/>
      <c r="R840" s="43">
        <f t="shared" si="77"/>
        <v>30109.199000000001</v>
      </c>
    </row>
    <row r="841" spans="1:33" s="26" customFormat="1" ht="12.95" customHeight="1" x14ac:dyDescent="0.2">
      <c r="A841" s="47" t="s">
        <v>182</v>
      </c>
      <c r="B841" s="54"/>
      <c r="C841" s="38">
        <v>45133.413</v>
      </c>
      <c r="D841" s="50"/>
      <c r="E841" s="26">
        <f t="shared" si="76"/>
        <v>2660.9850591545064</v>
      </c>
      <c r="F841" s="26">
        <f t="shared" si="83"/>
        <v>2661</v>
      </c>
      <c r="G841" s="27">
        <f t="shared" si="80"/>
        <v>-1.222307999705663E-2</v>
      </c>
      <c r="N841" s="27">
        <f>G841</f>
        <v>-1.222307999705663E-2</v>
      </c>
      <c r="P841" s="31"/>
      <c r="R841" s="43">
        <f t="shared" si="77"/>
        <v>30114.913</v>
      </c>
      <c r="AB841" s="26" t="s">
        <v>66</v>
      </c>
      <c r="AC841" s="26">
        <v>7</v>
      </c>
      <c r="AD841" s="27"/>
      <c r="AE841" s="26" t="s">
        <v>183</v>
      </c>
      <c r="AG841" s="26" t="s">
        <v>65</v>
      </c>
    </row>
    <row r="842" spans="1:33" s="26" customFormat="1" ht="12.95" customHeight="1" x14ac:dyDescent="0.2">
      <c r="A842" s="47" t="s">
        <v>182</v>
      </c>
      <c r="B842" s="54"/>
      <c r="C842" s="38">
        <v>45133.417999999998</v>
      </c>
      <c r="D842" s="50"/>
      <c r="E842" s="26">
        <f t="shared" si="76"/>
        <v>2660.9911708896361</v>
      </c>
      <c r="F842" s="26">
        <f t="shared" si="83"/>
        <v>2661</v>
      </c>
      <c r="G842" s="27">
        <f t="shared" si="80"/>
        <v>-7.2230799996759742E-3</v>
      </c>
      <c r="N842" s="27">
        <f>G842</f>
        <v>-7.2230799996759742E-3</v>
      </c>
      <c r="P842" s="31"/>
      <c r="R842" s="43">
        <f t="shared" si="77"/>
        <v>30114.917999999998</v>
      </c>
      <c r="AB842" s="26" t="s">
        <v>66</v>
      </c>
      <c r="AC842" s="26">
        <v>13</v>
      </c>
      <c r="AD842" s="27"/>
      <c r="AE842" s="26" t="s">
        <v>168</v>
      </c>
      <c r="AG842" s="26" t="s">
        <v>65</v>
      </c>
    </row>
    <row r="843" spans="1:33" s="26" customFormat="1" ht="12.95" customHeight="1" x14ac:dyDescent="0.2">
      <c r="A843" s="47" t="s">
        <v>182</v>
      </c>
      <c r="B843" s="54"/>
      <c r="C843" s="38">
        <v>45133.42</v>
      </c>
      <c r="D843" s="50"/>
      <c r="E843" s="26">
        <f t="shared" si="76"/>
        <v>2660.9936155836895</v>
      </c>
      <c r="F843" s="26">
        <f t="shared" si="83"/>
        <v>2661</v>
      </c>
      <c r="G843" s="27">
        <f t="shared" si="80"/>
        <v>-5.2230799992685206E-3</v>
      </c>
      <c r="N843" s="27">
        <f>G843</f>
        <v>-5.2230799992685206E-3</v>
      </c>
      <c r="P843" s="31"/>
      <c r="R843" s="43">
        <f t="shared" si="77"/>
        <v>30114.92</v>
      </c>
      <c r="AB843" s="26" t="s">
        <v>66</v>
      </c>
      <c r="AC843" s="26">
        <v>8</v>
      </c>
      <c r="AD843" s="27"/>
      <c r="AE843" s="26" t="s">
        <v>184</v>
      </c>
      <c r="AG843" s="26" t="s">
        <v>65</v>
      </c>
    </row>
    <row r="844" spans="1:33" s="26" customFormat="1" ht="12.95" customHeight="1" x14ac:dyDescent="0.2">
      <c r="A844" s="47" t="s">
        <v>182</v>
      </c>
      <c r="B844" s="54"/>
      <c r="C844" s="38">
        <v>45138.326000000001</v>
      </c>
      <c r="D844" s="50"/>
      <c r="E844" s="26">
        <f t="shared" si="76"/>
        <v>2666.9904500960452</v>
      </c>
      <c r="F844" s="26">
        <f t="shared" si="83"/>
        <v>2667</v>
      </c>
      <c r="G844" s="27">
        <f t="shared" si="80"/>
        <v>-7.8127599990693852E-3</v>
      </c>
      <c r="N844" s="27">
        <f>G844</f>
        <v>-7.8127599990693852E-3</v>
      </c>
      <c r="P844" s="31"/>
      <c r="R844" s="43">
        <f t="shared" si="77"/>
        <v>30119.826000000001</v>
      </c>
      <c r="AB844" s="26" t="s">
        <v>66</v>
      </c>
      <c r="AC844" s="26">
        <v>11</v>
      </c>
      <c r="AD844" s="27"/>
      <c r="AE844" s="26" t="s">
        <v>184</v>
      </c>
      <c r="AG844" s="26" t="s">
        <v>65</v>
      </c>
    </row>
    <row r="845" spans="1:33" s="26" customFormat="1" ht="12.95" customHeight="1" x14ac:dyDescent="0.2">
      <c r="A845" s="47" t="s">
        <v>182</v>
      </c>
      <c r="B845" s="54"/>
      <c r="C845" s="38">
        <v>45138.330999999998</v>
      </c>
      <c r="D845" s="50"/>
      <c r="E845" s="26">
        <f t="shared" si="76"/>
        <v>2666.9965618311749</v>
      </c>
      <c r="F845" s="26">
        <f t="shared" si="83"/>
        <v>2667</v>
      </c>
      <c r="G845" s="27">
        <f t="shared" si="80"/>
        <v>-2.81276000168873E-3</v>
      </c>
      <c r="N845" s="27">
        <f>G845</f>
        <v>-2.81276000168873E-3</v>
      </c>
      <c r="P845" s="31"/>
      <c r="R845" s="43">
        <f t="shared" si="77"/>
        <v>30119.830999999998</v>
      </c>
      <c r="AB845" s="26" t="s">
        <v>66</v>
      </c>
      <c r="AC845" s="26">
        <v>6</v>
      </c>
      <c r="AD845" s="27"/>
      <c r="AE845" s="26" t="s">
        <v>185</v>
      </c>
      <c r="AG845" s="26" t="s">
        <v>65</v>
      </c>
    </row>
    <row r="846" spans="1:33" s="26" customFormat="1" ht="12.95" customHeight="1" x14ac:dyDescent="0.2">
      <c r="A846" s="74" t="s">
        <v>356</v>
      </c>
      <c r="B846" s="53"/>
      <c r="C846" s="73">
        <v>45158.781000000003</v>
      </c>
      <c r="D846" s="73"/>
      <c r="E846" s="136">
        <f t="shared" si="76"/>
        <v>2691.9935585245357</v>
      </c>
      <c r="F846" s="26">
        <f t="shared" si="83"/>
        <v>2692</v>
      </c>
      <c r="G846" s="27">
        <f t="shared" si="80"/>
        <v>-5.2697599967359565E-3</v>
      </c>
      <c r="K846" s="26">
        <f>G846</f>
        <v>-5.2697599967359565E-3</v>
      </c>
      <c r="P846" s="31"/>
      <c r="R846" s="43">
        <f t="shared" si="77"/>
        <v>30140.281000000003</v>
      </c>
    </row>
    <row r="847" spans="1:33" s="26" customFormat="1" ht="12.95" customHeight="1" x14ac:dyDescent="0.2">
      <c r="A847" s="74" t="s">
        <v>182</v>
      </c>
      <c r="B847" s="53"/>
      <c r="C847" s="73">
        <v>45160.415000000001</v>
      </c>
      <c r="D847" s="137"/>
      <c r="E847" s="136">
        <f t="shared" si="76"/>
        <v>2693.9908735659492</v>
      </c>
      <c r="F847" s="26">
        <f t="shared" si="83"/>
        <v>2694</v>
      </c>
      <c r="G847" s="27">
        <f t="shared" si="80"/>
        <v>-7.466319999366533E-3</v>
      </c>
      <c r="N847" s="27">
        <f>G847</f>
        <v>-7.466319999366533E-3</v>
      </c>
      <c r="P847" s="31"/>
      <c r="R847" s="43">
        <f t="shared" si="77"/>
        <v>30141.915000000001</v>
      </c>
      <c r="AB847" s="26" t="s">
        <v>66</v>
      </c>
      <c r="AC847" s="26">
        <v>8</v>
      </c>
      <c r="AD847" s="27"/>
      <c r="AE847" s="26" t="s">
        <v>92</v>
      </c>
      <c r="AG847" s="26" t="s">
        <v>65</v>
      </c>
    </row>
    <row r="848" spans="1:33" s="26" customFormat="1" ht="12.95" customHeight="1" x14ac:dyDescent="0.2">
      <c r="A848" s="74" t="s">
        <v>182</v>
      </c>
      <c r="B848" s="53"/>
      <c r="C848" s="73">
        <v>45169.417000000001</v>
      </c>
      <c r="D848" s="137"/>
      <c r="E848" s="136">
        <f t="shared" si="76"/>
        <v>2704.9944414991323</v>
      </c>
      <c r="F848" s="26">
        <f t="shared" si="83"/>
        <v>2705</v>
      </c>
      <c r="G848" s="27">
        <f t="shared" si="80"/>
        <v>-4.5473999998648651E-3</v>
      </c>
      <c r="N848" s="27">
        <f>G848</f>
        <v>-4.5473999998648651E-3</v>
      </c>
      <c r="P848" s="31"/>
      <c r="R848" s="43">
        <f t="shared" si="77"/>
        <v>30150.917000000001</v>
      </c>
      <c r="AB848" s="26" t="s">
        <v>66</v>
      </c>
      <c r="AC848" s="26">
        <v>7</v>
      </c>
      <c r="AD848" s="27"/>
      <c r="AE848" s="26" t="s">
        <v>71</v>
      </c>
      <c r="AG848" s="26" t="s">
        <v>65</v>
      </c>
    </row>
    <row r="849" spans="1:33" s="26" customFormat="1" ht="12.95" customHeight="1" x14ac:dyDescent="0.2">
      <c r="A849" s="74" t="s">
        <v>186</v>
      </c>
      <c r="B849" s="53"/>
      <c r="C849" s="73">
        <v>45196.415000000001</v>
      </c>
      <c r="D849" s="137"/>
      <c r="E849" s="136">
        <f t="shared" si="76"/>
        <v>2737.9953665224675</v>
      </c>
      <c r="F849" s="26">
        <f t="shared" si="83"/>
        <v>2738</v>
      </c>
      <c r="G849" s="27">
        <f t="shared" si="80"/>
        <v>-3.7906400029896758E-3</v>
      </c>
      <c r="N849" s="27">
        <f>G849</f>
        <v>-3.7906400029896758E-3</v>
      </c>
      <c r="P849" s="31"/>
      <c r="R849" s="43">
        <f t="shared" si="77"/>
        <v>30177.915000000001</v>
      </c>
      <c r="AB849" s="26" t="s">
        <v>66</v>
      </c>
      <c r="AC849" s="26">
        <v>7</v>
      </c>
      <c r="AD849" s="27"/>
      <c r="AE849" s="26" t="s">
        <v>71</v>
      </c>
      <c r="AG849" s="26" t="s">
        <v>65</v>
      </c>
    </row>
    <row r="850" spans="1:33" s="26" customFormat="1" ht="12.95" customHeight="1" x14ac:dyDescent="0.2">
      <c r="A850" s="74" t="s">
        <v>186</v>
      </c>
      <c r="B850" s="53"/>
      <c r="C850" s="73">
        <v>45214.411999999997</v>
      </c>
      <c r="D850" s="137"/>
      <c r="E850" s="136">
        <f t="shared" si="76"/>
        <v>2759.9939459596421</v>
      </c>
      <c r="F850" s="26">
        <f t="shared" si="83"/>
        <v>2760</v>
      </c>
      <c r="G850" s="27">
        <f t="shared" si="80"/>
        <v>-4.9528000017744489E-3</v>
      </c>
      <c r="N850" s="27">
        <f>G850</f>
        <v>-4.9528000017744489E-3</v>
      </c>
      <c r="P850" s="31"/>
      <c r="R850" s="43">
        <f t="shared" si="77"/>
        <v>30195.911999999997</v>
      </c>
      <c r="AB850" s="26" t="s">
        <v>66</v>
      </c>
      <c r="AC850" s="26">
        <v>6</v>
      </c>
      <c r="AD850" s="27"/>
      <c r="AE850" s="26" t="s">
        <v>69</v>
      </c>
      <c r="AG850" s="26" t="s">
        <v>65</v>
      </c>
    </row>
    <row r="851" spans="1:33" s="26" customFormat="1" ht="12.95" customHeight="1" x14ac:dyDescent="0.2">
      <c r="A851" s="138" t="s">
        <v>356</v>
      </c>
      <c r="B851" s="139"/>
      <c r="C851" s="140">
        <v>45217.684000000001</v>
      </c>
      <c r="D851" s="140"/>
      <c r="E851" s="136">
        <f t="shared" si="76"/>
        <v>2763.9934654305844</v>
      </c>
      <c r="F851" s="26">
        <f t="shared" si="83"/>
        <v>2764</v>
      </c>
      <c r="G851" s="27">
        <f t="shared" si="80"/>
        <v>-5.345919998944737E-3</v>
      </c>
      <c r="K851" s="26">
        <f>G851</f>
        <v>-5.345919998944737E-3</v>
      </c>
      <c r="P851" s="31"/>
      <c r="R851" s="43">
        <f t="shared" si="77"/>
        <v>30199.184000000001</v>
      </c>
    </row>
    <row r="852" spans="1:33" s="26" customFormat="1" ht="12.95" customHeight="1" x14ac:dyDescent="0.2">
      <c r="A852" s="138" t="s">
        <v>186</v>
      </c>
      <c r="B852" s="139"/>
      <c r="C852" s="140">
        <v>45228.319000000003</v>
      </c>
      <c r="D852" s="141"/>
      <c r="E852" s="136">
        <f t="shared" si="76"/>
        <v>2776.9931260581584</v>
      </c>
      <c r="F852" s="26">
        <f t="shared" si="83"/>
        <v>2777</v>
      </c>
      <c r="G852" s="27">
        <f t="shared" si="80"/>
        <v>-5.6235599986393936E-3</v>
      </c>
      <c r="N852" s="27">
        <f>G852</f>
        <v>-5.6235599986393936E-3</v>
      </c>
      <c r="P852" s="31"/>
      <c r="R852" s="44">
        <f t="shared" si="77"/>
        <v>30209.819000000003</v>
      </c>
      <c r="AB852" s="26" t="s">
        <v>66</v>
      </c>
      <c r="AC852" s="26">
        <v>7</v>
      </c>
      <c r="AD852" s="27"/>
      <c r="AE852" s="26" t="s">
        <v>92</v>
      </c>
      <c r="AG852" s="26" t="s">
        <v>65</v>
      </c>
    </row>
    <row r="853" spans="1:33" s="26" customFormat="1" ht="12.95" customHeight="1" x14ac:dyDescent="0.2">
      <c r="A853" s="138" t="s">
        <v>356</v>
      </c>
      <c r="B853" s="139"/>
      <c r="C853" s="140">
        <v>45231.593999999997</v>
      </c>
      <c r="D853" s="140"/>
      <c r="E853" s="136">
        <f t="shared" ref="E853:E916" si="84">(C853-C$7)/C$8</f>
        <v>2780.9963125701679</v>
      </c>
      <c r="F853" s="26">
        <f t="shared" si="83"/>
        <v>2781</v>
      </c>
      <c r="G853" s="27">
        <f t="shared" si="80"/>
        <v>-3.0166800061124377E-3</v>
      </c>
      <c r="K853" s="26">
        <f>G853</f>
        <v>-3.0166800061124377E-3</v>
      </c>
      <c r="P853" s="31"/>
      <c r="R853" s="44">
        <f t="shared" ref="R853:R916" si="85">+C853-15018.5</f>
        <v>30213.093999999997</v>
      </c>
    </row>
    <row r="854" spans="1:33" s="26" customFormat="1" ht="12.95" customHeight="1" x14ac:dyDescent="0.2">
      <c r="A854" s="138" t="s">
        <v>187</v>
      </c>
      <c r="B854" s="139"/>
      <c r="C854" s="140">
        <v>45237.319000000003</v>
      </c>
      <c r="D854" s="141"/>
      <c r="E854" s="136">
        <f t="shared" si="84"/>
        <v>2787.9942492972882</v>
      </c>
      <c r="F854" s="26">
        <f t="shared" si="83"/>
        <v>2788</v>
      </c>
      <c r="G854" s="27">
        <f t="shared" si="80"/>
        <v>-4.7046399995451793E-3</v>
      </c>
      <c r="N854" s="27">
        <f t="shared" ref="N854:N859" si="86">G854</f>
        <v>-4.7046399995451793E-3</v>
      </c>
      <c r="P854" s="31"/>
      <c r="R854" s="44">
        <f t="shared" si="85"/>
        <v>30218.819000000003</v>
      </c>
      <c r="AB854" s="26" t="s">
        <v>66</v>
      </c>
      <c r="AC854" s="26">
        <v>9</v>
      </c>
      <c r="AD854" s="27"/>
      <c r="AE854" s="26" t="s">
        <v>163</v>
      </c>
      <c r="AG854" s="26" t="s">
        <v>65</v>
      </c>
    </row>
    <row r="855" spans="1:33" s="26" customFormat="1" ht="12.95" customHeight="1" x14ac:dyDescent="0.2">
      <c r="A855" s="138" t="s">
        <v>188</v>
      </c>
      <c r="B855" s="139"/>
      <c r="C855" s="140">
        <v>45264.315000000002</v>
      </c>
      <c r="D855" s="141"/>
      <c r="E855" s="136">
        <f t="shared" si="84"/>
        <v>2820.9927296265696</v>
      </c>
      <c r="F855" s="26">
        <f t="shared" si="83"/>
        <v>2821</v>
      </c>
      <c r="G855" s="27">
        <f t="shared" si="80"/>
        <v>-5.9478799958014861E-3</v>
      </c>
      <c r="N855" s="27">
        <f t="shared" si="86"/>
        <v>-5.9478799958014861E-3</v>
      </c>
      <c r="P855" s="31"/>
      <c r="R855" s="44">
        <f t="shared" si="85"/>
        <v>30245.815000000002</v>
      </c>
      <c r="AB855" s="26" t="s">
        <v>66</v>
      </c>
      <c r="AC855" s="26">
        <v>8</v>
      </c>
      <c r="AD855" s="27"/>
      <c r="AE855" s="26" t="s">
        <v>92</v>
      </c>
      <c r="AG855" s="26" t="s">
        <v>65</v>
      </c>
    </row>
    <row r="856" spans="1:33" s="26" customFormat="1" ht="12.95" customHeight="1" x14ac:dyDescent="0.2">
      <c r="A856" s="138" t="s">
        <v>188</v>
      </c>
      <c r="B856" s="139"/>
      <c r="C856" s="140">
        <v>45269.224000000002</v>
      </c>
      <c r="D856" s="141"/>
      <c r="E856" s="136">
        <f t="shared" si="84"/>
        <v>2826.9932311800012</v>
      </c>
      <c r="F856" s="26">
        <f t="shared" si="83"/>
        <v>2827</v>
      </c>
      <c r="G856" s="27">
        <f t="shared" si="80"/>
        <v>-5.537559998629149E-3</v>
      </c>
      <c r="N856" s="27">
        <f t="shared" si="86"/>
        <v>-5.537559998629149E-3</v>
      </c>
      <c r="P856" s="31"/>
      <c r="R856" s="44">
        <f t="shared" si="85"/>
        <v>30250.724000000002</v>
      </c>
      <c r="AB856" s="26" t="s">
        <v>66</v>
      </c>
      <c r="AC856" s="26">
        <v>6</v>
      </c>
      <c r="AD856" s="27"/>
      <c r="AE856" s="26" t="s">
        <v>69</v>
      </c>
      <c r="AG856" s="26" t="s">
        <v>65</v>
      </c>
    </row>
    <row r="857" spans="1:33" s="26" customFormat="1" ht="12.95" customHeight="1" x14ac:dyDescent="0.2">
      <c r="A857" s="138" t="s">
        <v>187</v>
      </c>
      <c r="B857" s="139"/>
      <c r="C857" s="140">
        <v>45278.224000000002</v>
      </c>
      <c r="D857" s="141"/>
      <c r="E857" s="136">
        <f t="shared" si="84"/>
        <v>2837.994354419131</v>
      </c>
      <c r="F857" s="26">
        <f t="shared" si="83"/>
        <v>2838</v>
      </c>
      <c r="G857" s="27">
        <f t="shared" si="80"/>
        <v>-4.6186399995349348E-3</v>
      </c>
      <c r="N857" s="27">
        <f t="shared" si="86"/>
        <v>-4.6186399995349348E-3</v>
      </c>
      <c r="P857" s="31"/>
      <c r="R857" s="44">
        <f t="shared" si="85"/>
        <v>30259.724000000002</v>
      </c>
      <c r="AB857" s="26" t="s">
        <v>66</v>
      </c>
      <c r="AC857" s="26">
        <v>8</v>
      </c>
      <c r="AD857" s="27"/>
      <c r="AE857" s="26" t="s">
        <v>92</v>
      </c>
      <c r="AG857" s="26" t="s">
        <v>65</v>
      </c>
    </row>
    <row r="858" spans="1:33" s="26" customFormat="1" ht="12.95" customHeight="1" x14ac:dyDescent="0.2">
      <c r="A858" s="138" t="s">
        <v>189</v>
      </c>
      <c r="B858" s="139"/>
      <c r="C858" s="140">
        <v>45384.578999999998</v>
      </c>
      <c r="D858" s="141"/>
      <c r="E858" s="136">
        <f t="shared" si="84"/>
        <v>2967.9970724299742</v>
      </c>
      <c r="F858" s="26">
        <f t="shared" si="83"/>
        <v>2968</v>
      </c>
      <c r="G858" s="27">
        <f t="shared" si="80"/>
        <v>-2.3950400063768029E-3</v>
      </c>
      <c r="N858" s="27">
        <f t="shared" si="86"/>
        <v>-2.3950400063768029E-3</v>
      </c>
      <c r="P858" s="31"/>
      <c r="R858" s="44">
        <f t="shared" si="85"/>
        <v>30366.078999999998</v>
      </c>
      <c r="AB858" s="26" t="s">
        <v>66</v>
      </c>
      <c r="AC858" s="26">
        <v>6</v>
      </c>
      <c r="AD858" s="27"/>
      <c r="AE858" s="26" t="s">
        <v>69</v>
      </c>
      <c r="AG858" s="26" t="s">
        <v>65</v>
      </c>
    </row>
    <row r="859" spans="1:33" s="26" customFormat="1" ht="12.95" customHeight="1" x14ac:dyDescent="0.2">
      <c r="A859" s="138" t="s">
        <v>189</v>
      </c>
      <c r="B859" s="139"/>
      <c r="C859" s="140">
        <v>45388.663999999997</v>
      </c>
      <c r="D859" s="141"/>
      <c r="E859" s="136">
        <f t="shared" si="84"/>
        <v>2972.9903600335115</v>
      </c>
      <c r="F859" s="26">
        <f t="shared" si="83"/>
        <v>2973</v>
      </c>
      <c r="G859" s="27">
        <f t="shared" si="80"/>
        <v>-7.8864400056772865E-3</v>
      </c>
      <c r="N859" s="27">
        <f t="shared" si="86"/>
        <v>-7.8864400056772865E-3</v>
      </c>
      <c r="P859" s="31"/>
      <c r="R859" s="44">
        <f t="shared" si="85"/>
        <v>30370.163999999997</v>
      </c>
      <c r="AB859" s="26" t="s">
        <v>66</v>
      </c>
      <c r="AC859" s="26">
        <v>6</v>
      </c>
      <c r="AD859" s="27"/>
      <c r="AE859" s="26" t="s">
        <v>69</v>
      </c>
      <c r="AG859" s="26" t="s">
        <v>65</v>
      </c>
    </row>
    <row r="860" spans="1:33" s="26" customFormat="1" ht="12.95" customHeight="1" x14ac:dyDescent="0.2">
      <c r="A860" s="138" t="s">
        <v>356</v>
      </c>
      <c r="B860" s="139"/>
      <c r="C860" s="140">
        <v>45460.658000000003</v>
      </c>
      <c r="D860" s="140"/>
      <c r="E860" s="136">
        <f t="shared" si="84"/>
        <v>3060.9920118643968</v>
      </c>
      <c r="F860" s="26">
        <f t="shared" si="83"/>
        <v>3061</v>
      </c>
      <c r="G860" s="27">
        <f t="shared" si="80"/>
        <v>-6.5350799995940179E-3</v>
      </c>
      <c r="K860" s="26">
        <f>G860</f>
        <v>-6.5350799995940179E-3</v>
      </c>
      <c r="P860" s="31"/>
      <c r="R860" s="44">
        <f t="shared" si="85"/>
        <v>30442.158000000003</v>
      </c>
    </row>
    <row r="861" spans="1:33" s="26" customFormat="1" ht="12.95" customHeight="1" x14ac:dyDescent="0.2">
      <c r="A861" s="138" t="s">
        <v>356</v>
      </c>
      <c r="B861" s="139"/>
      <c r="C861" s="140">
        <v>45464.749000000003</v>
      </c>
      <c r="D861" s="140"/>
      <c r="E861" s="136">
        <f t="shared" si="84"/>
        <v>3065.992633550095</v>
      </c>
      <c r="F861" s="26">
        <f t="shared" ref="F861:F892" si="87">ROUND(2*E861,0)/2</f>
        <v>3066</v>
      </c>
      <c r="G861" s="27">
        <f t="shared" si="80"/>
        <v>-6.0264799976721406E-3</v>
      </c>
      <c r="K861" s="26">
        <f>G861</f>
        <v>-6.0264799976721406E-3</v>
      </c>
      <c r="P861" s="31"/>
      <c r="R861" s="44">
        <f t="shared" si="85"/>
        <v>30446.249000000003</v>
      </c>
    </row>
    <row r="862" spans="1:33" s="26" customFormat="1" ht="12.95" customHeight="1" x14ac:dyDescent="0.2">
      <c r="A862" s="138" t="s">
        <v>190</v>
      </c>
      <c r="B862" s="139"/>
      <c r="C862" s="140">
        <v>45502.383999999998</v>
      </c>
      <c r="D862" s="141"/>
      <c r="E862" s="136">
        <f t="shared" si="84"/>
        <v>3111.9956638950489</v>
      </c>
      <c r="F862" s="26">
        <f t="shared" si="87"/>
        <v>3112</v>
      </c>
      <c r="G862" s="27">
        <f t="shared" si="80"/>
        <v>-3.5473600000841543E-3</v>
      </c>
      <c r="N862" s="27">
        <f>G862</f>
        <v>-3.5473600000841543E-3</v>
      </c>
      <c r="P862" s="31"/>
      <c r="R862" s="44">
        <f t="shared" si="85"/>
        <v>30483.883999999998</v>
      </c>
      <c r="AB862" s="26" t="s">
        <v>66</v>
      </c>
      <c r="AC862" s="26">
        <v>7</v>
      </c>
      <c r="AD862" s="27"/>
      <c r="AE862" s="26" t="s">
        <v>69</v>
      </c>
      <c r="AG862" s="26" t="s">
        <v>65</v>
      </c>
    </row>
    <row r="863" spans="1:33" s="26" customFormat="1" ht="12.95" customHeight="1" x14ac:dyDescent="0.2">
      <c r="A863" s="138" t="s">
        <v>356</v>
      </c>
      <c r="B863" s="139"/>
      <c r="C863" s="140">
        <v>45518.739000000001</v>
      </c>
      <c r="D863" s="140"/>
      <c r="E863" s="136">
        <f t="shared" si="84"/>
        <v>3131.9871495146044</v>
      </c>
      <c r="F863" s="26">
        <f t="shared" si="87"/>
        <v>3132</v>
      </c>
      <c r="G863" s="27">
        <f t="shared" si="80"/>
        <v>-1.0512959997868165E-2</v>
      </c>
      <c r="K863" s="26">
        <f>G863</f>
        <v>-1.0512959997868165E-2</v>
      </c>
      <c r="P863" s="31"/>
      <c r="R863" s="44">
        <f t="shared" si="85"/>
        <v>30500.239000000001</v>
      </c>
    </row>
    <row r="864" spans="1:33" s="26" customFormat="1" ht="12.95" customHeight="1" x14ac:dyDescent="0.2">
      <c r="A864" s="138" t="s">
        <v>356</v>
      </c>
      <c r="B864" s="139"/>
      <c r="C864" s="140">
        <v>45518.74</v>
      </c>
      <c r="D864" s="140"/>
      <c r="E864" s="136">
        <f t="shared" si="84"/>
        <v>3131.988371861627</v>
      </c>
      <c r="F864" s="26">
        <f t="shared" si="87"/>
        <v>3132</v>
      </c>
      <c r="G864" s="27">
        <f t="shared" si="80"/>
        <v>-9.5129600013024174E-3</v>
      </c>
      <c r="K864" s="26">
        <f>G864</f>
        <v>-9.5129600013024174E-3</v>
      </c>
      <c r="P864" s="31"/>
      <c r="R864" s="44">
        <f t="shared" si="85"/>
        <v>30500.239999999998</v>
      </c>
    </row>
    <row r="865" spans="1:33" s="26" customFormat="1" ht="12.95" customHeight="1" x14ac:dyDescent="0.2">
      <c r="A865" s="138" t="s">
        <v>356</v>
      </c>
      <c r="B865" s="139"/>
      <c r="C865" s="140">
        <v>45522.834999999999</v>
      </c>
      <c r="D865" s="140"/>
      <c r="E865" s="136">
        <f t="shared" si="84"/>
        <v>3136.9938829354323</v>
      </c>
      <c r="F865" s="26">
        <f t="shared" si="87"/>
        <v>3137</v>
      </c>
      <c r="G865" s="27">
        <f t="shared" si="80"/>
        <v>-5.0043599985656328E-3</v>
      </c>
      <c r="K865" s="26">
        <f>G865</f>
        <v>-5.0043599985656328E-3</v>
      </c>
      <c r="P865" s="31"/>
      <c r="R865" s="44">
        <f t="shared" si="85"/>
        <v>30504.334999999999</v>
      </c>
    </row>
    <row r="866" spans="1:33" s="26" customFormat="1" ht="12.95" customHeight="1" x14ac:dyDescent="0.2">
      <c r="A866" s="138" t="s">
        <v>356</v>
      </c>
      <c r="B866" s="139"/>
      <c r="C866" s="140">
        <v>45522.836000000003</v>
      </c>
      <c r="D866" s="140"/>
      <c r="E866" s="136">
        <f t="shared" si="84"/>
        <v>3136.9951052824636</v>
      </c>
      <c r="F866" s="26">
        <f t="shared" si="87"/>
        <v>3137</v>
      </c>
      <c r="G866" s="27">
        <f t="shared" si="80"/>
        <v>-4.0043599947239272E-3</v>
      </c>
      <c r="K866" s="26">
        <f>G866</f>
        <v>-4.0043599947239272E-3</v>
      </c>
      <c r="P866" s="31"/>
      <c r="R866" s="44">
        <f t="shared" si="85"/>
        <v>30504.336000000003</v>
      </c>
    </row>
    <row r="867" spans="1:33" s="26" customFormat="1" ht="12.95" customHeight="1" x14ac:dyDescent="0.2">
      <c r="A867" s="138" t="s">
        <v>356</v>
      </c>
      <c r="B867" s="139"/>
      <c r="C867" s="140">
        <v>45523.654000000002</v>
      </c>
      <c r="D867" s="140"/>
      <c r="E867" s="136">
        <f t="shared" si="84"/>
        <v>3137.994985150197</v>
      </c>
      <c r="F867" s="26">
        <f t="shared" si="87"/>
        <v>3138</v>
      </c>
      <c r="G867" s="27">
        <f t="shared" si="80"/>
        <v>-4.1026399994734675E-3</v>
      </c>
      <c r="K867" s="26">
        <f>G867</f>
        <v>-4.1026399994734675E-3</v>
      </c>
      <c r="P867" s="31"/>
      <c r="R867" s="44">
        <f t="shared" si="85"/>
        <v>30505.154000000002</v>
      </c>
    </row>
    <row r="868" spans="1:33" s="26" customFormat="1" ht="12.95" customHeight="1" x14ac:dyDescent="0.2">
      <c r="A868" s="138" t="s">
        <v>190</v>
      </c>
      <c r="B868" s="139"/>
      <c r="C868" s="140">
        <v>45533.468999999997</v>
      </c>
      <c r="D868" s="141"/>
      <c r="E868" s="136">
        <f t="shared" si="84"/>
        <v>3149.9923212159752</v>
      </c>
      <c r="F868" s="26">
        <f t="shared" si="87"/>
        <v>3150</v>
      </c>
      <c r="G868" s="27">
        <f t="shared" si="80"/>
        <v>-6.2820000021019951E-3</v>
      </c>
      <c r="N868" s="27">
        <f>G868</f>
        <v>-6.2820000021019951E-3</v>
      </c>
      <c r="P868" s="31"/>
      <c r="R868" s="44">
        <f t="shared" si="85"/>
        <v>30514.968999999997</v>
      </c>
      <c r="AB868" s="26" t="s">
        <v>66</v>
      </c>
      <c r="AC868" s="26">
        <v>8</v>
      </c>
      <c r="AD868" s="27"/>
      <c r="AE868" s="26" t="s">
        <v>191</v>
      </c>
      <c r="AG868" s="26" t="s">
        <v>65</v>
      </c>
    </row>
    <row r="869" spans="1:33" s="26" customFormat="1" ht="12.95" customHeight="1" x14ac:dyDescent="0.2">
      <c r="A869" s="138" t="s">
        <v>190</v>
      </c>
      <c r="B869" s="139"/>
      <c r="C869" s="140">
        <v>45533.472999999998</v>
      </c>
      <c r="D869" s="141"/>
      <c r="E869" s="136">
        <f t="shared" si="84"/>
        <v>3149.9972106040823</v>
      </c>
      <c r="F869" s="26">
        <f t="shared" si="87"/>
        <v>3150</v>
      </c>
      <c r="G869" s="27">
        <f t="shared" si="80"/>
        <v>-2.2820000012870878E-3</v>
      </c>
      <c r="N869" s="27">
        <f>G869</f>
        <v>-2.2820000012870878E-3</v>
      </c>
      <c r="P869" s="31"/>
      <c r="R869" s="44">
        <f t="shared" si="85"/>
        <v>30514.972999999998</v>
      </c>
      <c r="AB869" s="26" t="s">
        <v>66</v>
      </c>
      <c r="AC869" s="26">
        <v>12</v>
      </c>
      <c r="AD869" s="27"/>
      <c r="AE869" s="26" t="s">
        <v>71</v>
      </c>
      <c r="AG869" s="26" t="s">
        <v>65</v>
      </c>
    </row>
    <row r="870" spans="1:33" s="26" customFormat="1" ht="12.95" customHeight="1" x14ac:dyDescent="0.2">
      <c r="A870" s="138" t="s">
        <v>192</v>
      </c>
      <c r="B870" s="139"/>
      <c r="C870" s="140">
        <v>45569.468999999997</v>
      </c>
      <c r="D870" s="141"/>
      <c r="E870" s="136">
        <f t="shared" si="84"/>
        <v>3193.9968141724939</v>
      </c>
      <c r="F870" s="26">
        <f t="shared" si="87"/>
        <v>3194</v>
      </c>
      <c r="G870" s="27">
        <f t="shared" si="80"/>
        <v>-2.6063200057251379E-3</v>
      </c>
      <c r="N870" s="27">
        <f>G870</f>
        <v>-2.6063200057251379E-3</v>
      </c>
      <c r="P870" s="31"/>
      <c r="R870" s="44">
        <f t="shared" si="85"/>
        <v>30550.968999999997</v>
      </c>
      <c r="AB870" s="26" t="s">
        <v>66</v>
      </c>
      <c r="AC870" s="26">
        <v>6</v>
      </c>
      <c r="AD870" s="27"/>
      <c r="AE870" s="26" t="s">
        <v>69</v>
      </c>
      <c r="AG870" s="26" t="s">
        <v>65</v>
      </c>
    </row>
    <row r="871" spans="1:33" s="26" customFormat="1" ht="12.95" customHeight="1" x14ac:dyDescent="0.2">
      <c r="A871" s="138" t="s">
        <v>192</v>
      </c>
      <c r="B871" s="139"/>
      <c r="C871" s="140">
        <v>45574.375</v>
      </c>
      <c r="D871" s="141"/>
      <c r="E871" s="136">
        <f t="shared" si="84"/>
        <v>3199.9936486848492</v>
      </c>
      <c r="F871" s="26">
        <f t="shared" si="87"/>
        <v>3200</v>
      </c>
      <c r="G871" s="27">
        <f t="shared" si="80"/>
        <v>-5.1959999982500449E-3</v>
      </c>
      <c r="N871" s="27">
        <f>G871</f>
        <v>-5.1959999982500449E-3</v>
      </c>
      <c r="P871" s="31"/>
      <c r="R871" s="44">
        <f t="shared" si="85"/>
        <v>30555.875</v>
      </c>
      <c r="AB871" s="26" t="s">
        <v>66</v>
      </c>
      <c r="AC871" s="26">
        <v>7</v>
      </c>
      <c r="AD871" s="27"/>
      <c r="AE871" s="26" t="s">
        <v>92</v>
      </c>
      <c r="AG871" s="26" t="s">
        <v>65</v>
      </c>
    </row>
    <row r="872" spans="1:33" s="26" customFormat="1" ht="12.95" customHeight="1" x14ac:dyDescent="0.2">
      <c r="A872" s="138" t="s">
        <v>192</v>
      </c>
      <c r="B872" s="139"/>
      <c r="C872" s="140">
        <v>45579.285000000003</v>
      </c>
      <c r="D872" s="141"/>
      <c r="E872" s="136">
        <f t="shared" si="84"/>
        <v>3205.995372585312</v>
      </c>
      <c r="F872" s="26">
        <f t="shared" si="87"/>
        <v>3206</v>
      </c>
      <c r="G872" s="27">
        <f t="shared" si="80"/>
        <v>-3.7856799972360022E-3</v>
      </c>
      <c r="N872" s="27">
        <f>G872</f>
        <v>-3.7856799972360022E-3</v>
      </c>
      <c r="P872" s="31"/>
      <c r="R872" s="44">
        <f t="shared" si="85"/>
        <v>30560.785000000003</v>
      </c>
      <c r="AB872" s="26" t="s">
        <v>66</v>
      </c>
      <c r="AC872" s="26">
        <v>7</v>
      </c>
      <c r="AD872" s="27"/>
      <c r="AE872" s="26" t="s">
        <v>184</v>
      </c>
      <c r="AG872" s="26" t="s">
        <v>65</v>
      </c>
    </row>
    <row r="873" spans="1:33" s="26" customFormat="1" ht="12.95" customHeight="1" x14ac:dyDescent="0.2">
      <c r="A873" s="138" t="s">
        <v>356</v>
      </c>
      <c r="B873" s="139"/>
      <c r="C873" s="140">
        <v>45586.646000000001</v>
      </c>
      <c r="D873" s="140"/>
      <c r="E873" s="136">
        <f t="shared" si="84"/>
        <v>3214.99306904789</v>
      </c>
      <c r="F873" s="26">
        <f t="shared" si="87"/>
        <v>3215</v>
      </c>
      <c r="G873" s="27">
        <f t="shared" si="80"/>
        <v>-5.6702000001678243E-3</v>
      </c>
      <c r="K873" s="26">
        <f>G873</f>
        <v>-5.6702000001678243E-3</v>
      </c>
      <c r="P873" s="31"/>
      <c r="R873" s="44">
        <f t="shared" si="85"/>
        <v>30568.146000000001</v>
      </c>
    </row>
    <row r="874" spans="1:33" s="26" customFormat="1" ht="12.95" customHeight="1" x14ac:dyDescent="0.2">
      <c r="A874" s="138" t="s">
        <v>192</v>
      </c>
      <c r="B874" s="139"/>
      <c r="C874" s="140">
        <v>45592.370999999999</v>
      </c>
      <c r="D874" s="141"/>
      <c r="E874" s="136">
        <f t="shared" si="84"/>
        <v>3221.9910057750012</v>
      </c>
      <c r="F874" s="26">
        <f t="shared" si="87"/>
        <v>3222</v>
      </c>
      <c r="G874" s="27">
        <f t="shared" si="80"/>
        <v>-7.3581600008765236E-3</v>
      </c>
      <c r="N874" s="27">
        <f>G874</f>
        <v>-7.3581600008765236E-3</v>
      </c>
      <c r="P874" s="31"/>
      <c r="R874" s="44">
        <f t="shared" si="85"/>
        <v>30573.870999999999</v>
      </c>
      <c r="AB874" s="26" t="s">
        <v>66</v>
      </c>
      <c r="AC874" s="26">
        <v>7</v>
      </c>
      <c r="AD874" s="27"/>
      <c r="AE874" s="26" t="s">
        <v>163</v>
      </c>
      <c r="AG874" s="26" t="s">
        <v>65</v>
      </c>
    </row>
    <row r="875" spans="1:33" s="26" customFormat="1" ht="12.95" customHeight="1" x14ac:dyDescent="0.2">
      <c r="A875" s="138" t="s">
        <v>192</v>
      </c>
      <c r="B875" s="139"/>
      <c r="C875" s="140">
        <v>45597.284</v>
      </c>
      <c r="D875" s="141"/>
      <c r="E875" s="136">
        <f t="shared" si="84"/>
        <v>3227.9963967165399</v>
      </c>
      <c r="F875" s="26">
        <f t="shared" si="87"/>
        <v>3228</v>
      </c>
      <c r="G875" s="27">
        <f t="shared" si="80"/>
        <v>-2.9478400028892793E-3</v>
      </c>
      <c r="N875" s="27">
        <f>G875</f>
        <v>-2.9478400028892793E-3</v>
      </c>
      <c r="P875" s="31"/>
      <c r="R875" s="44">
        <f t="shared" si="85"/>
        <v>30578.784</v>
      </c>
      <c r="AB875" s="26" t="s">
        <v>66</v>
      </c>
      <c r="AC875" s="26">
        <v>8</v>
      </c>
      <c r="AD875" s="27"/>
      <c r="AE875" s="26" t="s">
        <v>92</v>
      </c>
      <c r="AG875" s="26" t="s">
        <v>65</v>
      </c>
    </row>
    <row r="876" spans="1:33" s="26" customFormat="1" ht="12.95" customHeight="1" x14ac:dyDescent="0.2">
      <c r="A876" s="138" t="s">
        <v>356</v>
      </c>
      <c r="B876" s="139"/>
      <c r="C876" s="140">
        <v>45604.639000000003</v>
      </c>
      <c r="D876" s="140"/>
      <c r="E876" s="136">
        <f t="shared" si="84"/>
        <v>3236.9867590969661</v>
      </c>
      <c r="F876" s="26">
        <f t="shared" si="87"/>
        <v>3237</v>
      </c>
      <c r="G876" s="27">
        <f t="shared" si="80"/>
        <v>-1.0832359999767505E-2</v>
      </c>
      <c r="K876" s="26">
        <f>G876</f>
        <v>-1.0832359999767505E-2</v>
      </c>
      <c r="P876" s="31"/>
      <c r="R876" s="44">
        <f t="shared" si="85"/>
        <v>30586.139000000003</v>
      </c>
    </row>
    <row r="877" spans="1:33" s="26" customFormat="1" ht="12.95" customHeight="1" x14ac:dyDescent="0.2">
      <c r="A877" s="138" t="s">
        <v>192</v>
      </c>
      <c r="B877" s="139"/>
      <c r="C877" s="140">
        <v>45606.279000000002</v>
      </c>
      <c r="D877" s="141"/>
      <c r="E877" s="136">
        <f t="shared" si="84"/>
        <v>3238.9914082205401</v>
      </c>
      <c r="F877" s="26">
        <f t="shared" si="87"/>
        <v>3239</v>
      </c>
      <c r="G877" s="27">
        <f t="shared" ref="G877:G940" si="88">C877-(C$7+F877*C$8)</f>
        <v>-7.0289200011757202E-3</v>
      </c>
      <c r="N877" s="27">
        <f t="shared" ref="N877:N882" si="89">G877</f>
        <v>-7.0289200011757202E-3</v>
      </c>
      <c r="P877" s="31"/>
      <c r="R877" s="44">
        <f t="shared" si="85"/>
        <v>30587.779000000002</v>
      </c>
      <c r="AB877" s="26" t="s">
        <v>66</v>
      </c>
      <c r="AC877" s="26">
        <v>6</v>
      </c>
      <c r="AD877" s="27"/>
      <c r="AE877" s="26" t="s">
        <v>69</v>
      </c>
      <c r="AG877" s="26" t="s">
        <v>65</v>
      </c>
    </row>
    <row r="878" spans="1:33" s="26" customFormat="1" ht="12.95" customHeight="1" x14ac:dyDescent="0.2">
      <c r="A878" s="138" t="s">
        <v>192</v>
      </c>
      <c r="B878" s="139"/>
      <c r="C878" s="140">
        <v>45606.28</v>
      </c>
      <c r="D878" s="141"/>
      <c r="E878" s="136">
        <f t="shared" si="84"/>
        <v>3238.9926305675626</v>
      </c>
      <c r="F878" s="26">
        <f t="shared" si="87"/>
        <v>3239</v>
      </c>
      <c r="G878" s="27">
        <f t="shared" si="88"/>
        <v>-6.0289200046099722E-3</v>
      </c>
      <c r="N878" s="27">
        <f t="shared" si="89"/>
        <v>-6.0289200046099722E-3</v>
      </c>
      <c r="P878" s="31"/>
      <c r="R878" s="44">
        <f t="shared" si="85"/>
        <v>30587.78</v>
      </c>
      <c r="AB878" s="26" t="s">
        <v>66</v>
      </c>
      <c r="AC878" s="26">
        <v>7</v>
      </c>
      <c r="AD878" s="27"/>
      <c r="AE878" s="26" t="s">
        <v>71</v>
      </c>
      <c r="AG878" s="26" t="s">
        <v>65</v>
      </c>
    </row>
    <row r="879" spans="1:33" s="26" customFormat="1" ht="12.95" customHeight="1" x14ac:dyDescent="0.2">
      <c r="A879" s="138" t="s">
        <v>192</v>
      </c>
      <c r="B879" s="139"/>
      <c r="C879" s="140">
        <v>45606.288999999997</v>
      </c>
      <c r="D879" s="141"/>
      <c r="E879" s="136">
        <f t="shared" si="84"/>
        <v>3239.0036316907995</v>
      </c>
      <c r="F879" s="26">
        <f t="shared" si="87"/>
        <v>3239</v>
      </c>
      <c r="G879" s="27">
        <f t="shared" si="88"/>
        <v>2.9710799935855903E-3</v>
      </c>
      <c r="N879" s="27">
        <f t="shared" si="89"/>
        <v>2.9710799935855903E-3</v>
      </c>
      <c r="P879" s="31"/>
      <c r="R879" s="44">
        <f t="shared" si="85"/>
        <v>30587.788999999997</v>
      </c>
      <c r="AB879" s="26" t="s">
        <v>66</v>
      </c>
      <c r="AC879" s="26">
        <v>7</v>
      </c>
      <c r="AD879" s="27"/>
      <c r="AE879" s="26" t="s">
        <v>92</v>
      </c>
      <c r="AG879" s="26" t="s">
        <v>65</v>
      </c>
    </row>
    <row r="880" spans="1:33" s="26" customFormat="1" ht="12.95" customHeight="1" x14ac:dyDescent="0.2">
      <c r="A880" s="138" t="s">
        <v>193</v>
      </c>
      <c r="B880" s="139"/>
      <c r="C880" s="140">
        <v>45615.284</v>
      </c>
      <c r="D880" s="141"/>
      <c r="E880" s="136">
        <f t="shared" si="84"/>
        <v>3249.9986431947996</v>
      </c>
      <c r="F880" s="26">
        <f t="shared" si="87"/>
        <v>3250</v>
      </c>
      <c r="G880" s="27">
        <f t="shared" si="88"/>
        <v>-1.1099999974248931E-3</v>
      </c>
      <c r="N880" s="27">
        <f t="shared" si="89"/>
        <v>-1.1099999974248931E-3</v>
      </c>
      <c r="P880" s="31"/>
      <c r="R880" s="44">
        <f t="shared" si="85"/>
        <v>30596.784</v>
      </c>
      <c r="AB880" s="26" t="s">
        <v>66</v>
      </c>
      <c r="AC880" s="26">
        <v>7</v>
      </c>
      <c r="AD880" s="27"/>
      <c r="AE880" s="26" t="s">
        <v>163</v>
      </c>
      <c r="AG880" s="26" t="s">
        <v>65</v>
      </c>
    </row>
    <row r="881" spans="1:33" s="26" customFormat="1" ht="12.95" customHeight="1" x14ac:dyDescent="0.2">
      <c r="A881" s="138" t="s">
        <v>193</v>
      </c>
      <c r="B881" s="139"/>
      <c r="C881" s="140">
        <v>45624.281000000003</v>
      </c>
      <c r="D881" s="141"/>
      <c r="E881" s="136">
        <f t="shared" si="84"/>
        <v>3260.996099392853</v>
      </c>
      <c r="F881" s="26">
        <f t="shared" si="87"/>
        <v>3261</v>
      </c>
      <c r="G881" s="27">
        <f t="shared" si="88"/>
        <v>-3.1910799953038804E-3</v>
      </c>
      <c r="N881" s="27">
        <f t="shared" si="89"/>
        <v>-3.1910799953038804E-3</v>
      </c>
      <c r="P881" s="31"/>
      <c r="R881" s="44">
        <f t="shared" si="85"/>
        <v>30605.781000000003</v>
      </c>
      <c r="AB881" s="26" t="s">
        <v>66</v>
      </c>
      <c r="AC881" s="26">
        <v>6</v>
      </c>
      <c r="AD881" s="27"/>
      <c r="AE881" s="26" t="s">
        <v>163</v>
      </c>
      <c r="AG881" s="26" t="s">
        <v>65</v>
      </c>
    </row>
    <row r="882" spans="1:33" s="26" customFormat="1" ht="12.95" customHeight="1" x14ac:dyDescent="0.2">
      <c r="A882" s="138" t="s">
        <v>193</v>
      </c>
      <c r="B882" s="139"/>
      <c r="C882" s="140">
        <v>45642.275999999998</v>
      </c>
      <c r="D882" s="141"/>
      <c r="E882" s="136">
        <f t="shared" si="84"/>
        <v>3282.9922341359738</v>
      </c>
      <c r="F882" s="26">
        <f t="shared" si="87"/>
        <v>3283</v>
      </c>
      <c r="G882" s="27">
        <f t="shared" si="88"/>
        <v>-6.3532400017720647E-3</v>
      </c>
      <c r="N882" s="27">
        <f t="shared" si="89"/>
        <v>-6.3532400017720647E-3</v>
      </c>
      <c r="P882" s="31"/>
      <c r="R882" s="44">
        <f t="shared" si="85"/>
        <v>30623.775999999998</v>
      </c>
      <c r="AB882" s="26" t="s">
        <v>66</v>
      </c>
      <c r="AC882" s="26">
        <v>10</v>
      </c>
      <c r="AD882" s="27"/>
      <c r="AE882" s="26" t="s">
        <v>71</v>
      </c>
      <c r="AG882" s="26" t="s">
        <v>65</v>
      </c>
    </row>
    <row r="883" spans="1:33" s="26" customFormat="1" ht="12.95" customHeight="1" x14ac:dyDescent="0.2">
      <c r="A883" s="138" t="s">
        <v>172</v>
      </c>
      <c r="B883" s="139"/>
      <c r="C883" s="140">
        <v>45651.275000000001</v>
      </c>
      <c r="D883" s="141"/>
      <c r="E883" s="136">
        <f t="shared" si="84"/>
        <v>3293.9921350280811</v>
      </c>
      <c r="F883" s="26">
        <f t="shared" si="87"/>
        <v>3294</v>
      </c>
      <c r="G883" s="27">
        <f t="shared" si="88"/>
        <v>-6.4343199992435984E-3</v>
      </c>
      <c r="O883" s="27">
        <f>G883</f>
        <v>-6.4343199992435984E-3</v>
      </c>
      <c r="P883" s="31"/>
      <c r="R883" s="44">
        <f t="shared" si="85"/>
        <v>30632.775000000001</v>
      </c>
      <c r="AB883" s="26" t="s">
        <v>66</v>
      </c>
      <c r="AD883" s="27"/>
      <c r="AG883" s="26" t="s">
        <v>68</v>
      </c>
    </row>
    <row r="884" spans="1:33" s="26" customFormat="1" ht="12.95" customHeight="1" x14ac:dyDescent="0.2">
      <c r="A884" s="138" t="s">
        <v>172</v>
      </c>
      <c r="B884" s="139"/>
      <c r="C884" s="140">
        <v>45651.279000000002</v>
      </c>
      <c r="D884" s="141"/>
      <c r="E884" s="136">
        <f t="shared" si="84"/>
        <v>3293.9970244161887</v>
      </c>
      <c r="F884" s="26">
        <f t="shared" si="87"/>
        <v>3294</v>
      </c>
      <c r="G884" s="27">
        <f t="shared" si="88"/>
        <v>-2.4343199984286912E-3</v>
      </c>
      <c r="O884" s="27">
        <f>G884</f>
        <v>-2.4343199984286912E-3</v>
      </c>
      <c r="P884" s="31"/>
      <c r="R884" s="44">
        <f t="shared" si="85"/>
        <v>30632.779000000002</v>
      </c>
      <c r="AB884" s="26" t="s">
        <v>66</v>
      </c>
      <c r="AD884" s="27"/>
      <c r="AG884" s="26" t="s">
        <v>68</v>
      </c>
    </row>
    <row r="885" spans="1:33" s="26" customFormat="1" ht="12.95" customHeight="1" x14ac:dyDescent="0.2">
      <c r="A885" s="138" t="s">
        <v>194</v>
      </c>
      <c r="B885" s="139"/>
      <c r="C885" s="140">
        <v>45821.438000000002</v>
      </c>
      <c r="D885" s="141"/>
      <c r="E885" s="136">
        <f t="shared" si="84"/>
        <v>3501.990372110306</v>
      </c>
      <c r="F885" s="26">
        <f t="shared" si="87"/>
        <v>3502</v>
      </c>
      <c r="G885" s="27">
        <f t="shared" si="88"/>
        <v>-7.8765599973849021E-3</v>
      </c>
      <c r="N885" s="27">
        <f>G885</f>
        <v>-7.8765599973849021E-3</v>
      </c>
      <c r="P885" s="31"/>
      <c r="R885" s="44">
        <f t="shared" si="85"/>
        <v>30802.938000000002</v>
      </c>
      <c r="AB885" s="26" t="s">
        <v>66</v>
      </c>
      <c r="AC885" s="26">
        <v>10</v>
      </c>
      <c r="AD885" s="27"/>
      <c r="AE885" s="26" t="s">
        <v>191</v>
      </c>
      <c r="AG885" s="26" t="s">
        <v>65</v>
      </c>
    </row>
    <row r="886" spans="1:33" s="26" customFormat="1" ht="12.95" customHeight="1" x14ac:dyDescent="0.2">
      <c r="A886" s="138" t="s">
        <v>194</v>
      </c>
      <c r="B886" s="139"/>
      <c r="C886" s="140">
        <v>45830.438999999998</v>
      </c>
      <c r="D886" s="141"/>
      <c r="E886" s="136">
        <f t="shared" si="84"/>
        <v>3512.9927176964584</v>
      </c>
      <c r="F886" s="26">
        <f t="shared" si="87"/>
        <v>3513</v>
      </c>
      <c r="G886" s="27">
        <f t="shared" si="88"/>
        <v>-5.9576400017249398E-3</v>
      </c>
      <c r="N886" s="27">
        <f>G886</f>
        <v>-5.9576400017249398E-3</v>
      </c>
      <c r="P886" s="31"/>
      <c r="R886" s="44">
        <f t="shared" si="85"/>
        <v>30811.938999999998</v>
      </c>
      <c r="AB886" s="26" t="s">
        <v>66</v>
      </c>
      <c r="AC886" s="26">
        <v>8</v>
      </c>
      <c r="AD886" s="27"/>
      <c r="AE886" s="26" t="s">
        <v>71</v>
      </c>
      <c r="AG886" s="26" t="s">
        <v>65</v>
      </c>
    </row>
    <row r="887" spans="1:33" s="26" customFormat="1" ht="12.95" customHeight="1" x14ac:dyDescent="0.2">
      <c r="A887" s="138" t="s">
        <v>196</v>
      </c>
      <c r="B887" s="139"/>
      <c r="C887" s="140">
        <v>45856.618000000002</v>
      </c>
      <c r="D887" s="141"/>
      <c r="E887" s="136">
        <f t="shared" si="84"/>
        <v>3544.9925405050376</v>
      </c>
      <c r="F887" s="26">
        <f t="shared" si="87"/>
        <v>3545</v>
      </c>
      <c r="G887" s="27">
        <f t="shared" si="88"/>
        <v>-6.1025999966659583E-3</v>
      </c>
      <c r="N887" s="27">
        <f>G887</f>
        <v>-6.1025999966659583E-3</v>
      </c>
      <c r="P887" s="31"/>
      <c r="R887" s="44">
        <f t="shared" si="85"/>
        <v>30838.118000000002</v>
      </c>
      <c r="AB887" s="26" t="s">
        <v>66</v>
      </c>
      <c r="AC887" s="26">
        <v>8</v>
      </c>
      <c r="AD887" s="27"/>
      <c r="AE887" s="26" t="s">
        <v>195</v>
      </c>
      <c r="AG887" s="26" t="s">
        <v>65</v>
      </c>
    </row>
    <row r="888" spans="1:33" s="26" customFormat="1" ht="12.95" customHeight="1" x14ac:dyDescent="0.2">
      <c r="A888" s="138" t="s">
        <v>356</v>
      </c>
      <c r="B888" s="139"/>
      <c r="C888" s="140">
        <v>45860.705000000002</v>
      </c>
      <c r="D888" s="140"/>
      <c r="E888" s="136">
        <f t="shared" si="84"/>
        <v>3549.9882728026287</v>
      </c>
      <c r="F888" s="26">
        <f t="shared" si="87"/>
        <v>3550</v>
      </c>
      <c r="G888" s="27">
        <f t="shared" si="88"/>
        <v>-9.5939999955589883E-3</v>
      </c>
      <c r="K888" s="26">
        <f>G888</f>
        <v>-9.5939999955589883E-3</v>
      </c>
      <c r="P888" s="31"/>
      <c r="R888" s="44">
        <f t="shared" si="85"/>
        <v>30842.205000000002</v>
      </c>
    </row>
    <row r="889" spans="1:33" s="26" customFormat="1" ht="12.95" customHeight="1" x14ac:dyDescent="0.2">
      <c r="A889" s="138" t="s">
        <v>196</v>
      </c>
      <c r="B889" s="139"/>
      <c r="C889" s="140">
        <v>45880.345000000001</v>
      </c>
      <c r="D889" s="141"/>
      <c r="E889" s="136">
        <f t="shared" si="84"/>
        <v>3573.9951684044618</v>
      </c>
      <c r="F889" s="26">
        <f t="shared" si="87"/>
        <v>3574</v>
      </c>
      <c r="G889" s="27">
        <f t="shared" si="88"/>
        <v>-3.9527199987787753E-3</v>
      </c>
      <c r="N889" s="27">
        <f>G889</f>
        <v>-3.9527199987787753E-3</v>
      </c>
      <c r="P889" s="31"/>
      <c r="R889" s="44">
        <f t="shared" si="85"/>
        <v>30861.845000000001</v>
      </c>
      <c r="AB889" s="26" t="s">
        <v>66</v>
      </c>
      <c r="AC889" s="26">
        <v>6</v>
      </c>
      <c r="AD889" s="27"/>
      <c r="AE889" s="26" t="s">
        <v>163</v>
      </c>
      <c r="AG889" s="26" t="s">
        <v>65</v>
      </c>
    </row>
    <row r="890" spans="1:33" s="26" customFormat="1" ht="12.95" customHeight="1" x14ac:dyDescent="0.2">
      <c r="A890" s="138" t="s">
        <v>356</v>
      </c>
      <c r="B890" s="139"/>
      <c r="C890" s="140">
        <v>45882.798999999999</v>
      </c>
      <c r="D890" s="140"/>
      <c r="E890" s="136">
        <f t="shared" si="84"/>
        <v>3576.994808007662</v>
      </c>
      <c r="F890" s="26">
        <f t="shared" si="87"/>
        <v>3577</v>
      </c>
      <c r="G890" s="27">
        <f t="shared" si="88"/>
        <v>-4.2475599984754808E-3</v>
      </c>
      <c r="K890" s="26">
        <f>G890</f>
        <v>-4.2475599984754808E-3</v>
      </c>
      <c r="P890" s="31"/>
      <c r="R890" s="44">
        <f t="shared" si="85"/>
        <v>30864.298999999999</v>
      </c>
    </row>
    <row r="891" spans="1:33" s="26" customFormat="1" ht="12.95" customHeight="1" x14ac:dyDescent="0.2">
      <c r="A891" s="138" t="s">
        <v>196</v>
      </c>
      <c r="B891" s="139"/>
      <c r="C891" s="140">
        <v>45884.434999999998</v>
      </c>
      <c r="D891" s="141"/>
      <c r="E891" s="136">
        <f t="shared" si="84"/>
        <v>3578.9945677431288</v>
      </c>
      <c r="F891" s="26">
        <f t="shared" si="87"/>
        <v>3579</v>
      </c>
      <c r="G891" s="27">
        <f t="shared" si="88"/>
        <v>-4.4441200006986037E-3</v>
      </c>
      <c r="N891" s="27">
        <f>G891</f>
        <v>-4.4441200006986037E-3</v>
      </c>
      <c r="P891" s="31"/>
      <c r="R891" s="44">
        <f t="shared" si="85"/>
        <v>30865.934999999998</v>
      </c>
      <c r="AB891" s="26" t="s">
        <v>66</v>
      </c>
      <c r="AC891" s="26">
        <v>9</v>
      </c>
      <c r="AD891" s="27"/>
      <c r="AE891" s="26" t="s">
        <v>71</v>
      </c>
      <c r="AG891" s="26" t="s">
        <v>65</v>
      </c>
    </row>
    <row r="892" spans="1:33" s="26" customFormat="1" ht="12.95" customHeight="1" x14ac:dyDescent="0.2">
      <c r="A892" s="138" t="s">
        <v>356</v>
      </c>
      <c r="B892" s="139"/>
      <c r="C892" s="140">
        <v>45887.705999999998</v>
      </c>
      <c r="D892" s="140"/>
      <c r="E892" s="136">
        <f t="shared" si="84"/>
        <v>3582.9928648670398</v>
      </c>
      <c r="F892" s="26">
        <f t="shared" si="87"/>
        <v>3583</v>
      </c>
      <c r="G892" s="27">
        <f t="shared" si="88"/>
        <v>-5.8372400017105974E-3</v>
      </c>
      <c r="K892" s="26">
        <f>G892</f>
        <v>-5.8372400017105974E-3</v>
      </c>
      <c r="P892" s="31"/>
      <c r="R892" s="44">
        <f t="shared" si="85"/>
        <v>30869.205999999998</v>
      </c>
    </row>
    <row r="893" spans="1:33" s="26" customFormat="1" ht="12.95" customHeight="1" x14ac:dyDescent="0.2">
      <c r="A893" s="138" t="s">
        <v>356</v>
      </c>
      <c r="B893" s="139"/>
      <c r="C893" s="140">
        <v>45896.7</v>
      </c>
      <c r="D893" s="140"/>
      <c r="E893" s="136">
        <f t="shared" si="84"/>
        <v>3593.9866540240087</v>
      </c>
      <c r="F893" s="26">
        <f t="shared" ref="F893:F915" si="90">ROUND(2*E893,0)/2</f>
        <v>3594</v>
      </c>
      <c r="G893" s="27">
        <f t="shared" si="88"/>
        <v>-1.0918320003838744E-2</v>
      </c>
      <c r="K893" s="26">
        <f>G893</f>
        <v>-1.0918320003838744E-2</v>
      </c>
      <c r="P893" s="31"/>
      <c r="R893" s="44">
        <f t="shared" si="85"/>
        <v>30878.199999999997</v>
      </c>
    </row>
    <row r="894" spans="1:33" s="26" customFormat="1" ht="12.95" customHeight="1" x14ac:dyDescent="0.2">
      <c r="A894" s="138" t="s">
        <v>196</v>
      </c>
      <c r="B894" s="139"/>
      <c r="C894" s="140">
        <v>45907.341</v>
      </c>
      <c r="D894" s="141"/>
      <c r="E894" s="136">
        <f t="shared" si="84"/>
        <v>3606.9936487337436</v>
      </c>
      <c r="F894" s="26">
        <f t="shared" si="90"/>
        <v>3607</v>
      </c>
      <c r="G894" s="27">
        <f t="shared" si="88"/>
        <v>-5.1959600023110397E-3</v>
      </c>
      <c r="N894" s="27">
        <f>G894</f>
        <v>-5.1959600023110397E-3</v>
      </c>
      <c r="P894" s="31"/>
      <c r="R894" s="44">
        <f t="shared" si="85"/>
        <v>30888.841</v>
      </c>
      <c r="AB894" s="26" t="s">
        <v>66</v>
      </c>
      <c r="AC894" s="26">
        <v>7</v>
      </c>
      <c r="AD894" s="27"/>
      <c r="AE894" s="26" t="s">
        <v>163</v>
      </c>
      <c r="AG894" s="26" t="s">
        <v>65</v>
      </c>
    </row>
    <row r="895" spans="1:33" s="26" customFormat="1" ht="12.95" customHeight="1" x14ac:dyDescent="0.2">
      <c r="A895" s="138" t="s">
        <v>196</v>
      </c>
      <c r="B895" s="139"/>
      <c r="C895" s="140">
        <v>45911.428</v>
      </c>
      <c r="D895" s="141"/>
      <c r="E895" s="136">
        <f t="shared" si="84"/>
        <v>3611.9893810313347</v>
      </c>
      <c r="F895" s="26">
        <f t="shared" si="90"/>
        <v>3612</v>
      </c>
      <c r="G895" s="27">
        <f t="shared" si="88"/>
        <v>-8.6873600012040697E-3</v>
      </c>
      <c r="N895" s="27">
        <f>G895</f>
        <v>-8.6873600012040697E-3</v>
      </c>
      <c r="P895" s="31"/>
      <c r="R895" s="44">
        <f t="shared" si="85"/>
        <v>30892.928</v>
      </c>
      <c r="AB895" s="26" t="s">
        <v>66</v>
      </c>
      <c r="AC895" s="26">
        <v>7</v>
      </c>
      <c r="AD895" s="27"/>
      <c r="AE895" s="26" t="s">
        <v>92</v>
      </c>
      <c r="AG895" s="26" t="s">
        <v>65</v>
      </c>
    </row>
    <row r="896" spans="1:33" s="26" customFormat="1" ht="12.95" customHeight="1" x14ac:dyDescent="0.2">
      <c r="A896" s="138" t="s">
        <v>197</v>
      </c>
      <c r="B896" s="139"/>
      <c r="C896" s="140">
        <v>45911.434000000001</v>
      </c>
      <c r="D896" s="141"/>
      <c r="E896" s="136">
        <f t="shared" si="84"/>
        <v>3611.9967151134956</v>
      </c>
      <c r="F896" s="26">
        <f t="shared" si="90"/>
        <v>3612</v>
      </c>
      <c r="G896" s="27">
        <f t="shared" si="88"/>
        <v>-2.6873599999817088E-3</v>
      </c>
      <c r="O896" s="27">
        <f>G896</f>
        <v>-2.6873599999817088E-3</v>
      </c>
      <c r="P896" s="31"/>
      <c r="R896" s="44">
        <f t="shared" si="85"/>
        <v>30892.934000000001</v>
      </c>
      <c r="AB896" s="26" t="s">
        <v>66</v>
      </c>
      <c r="AD896" s="27"/>
      <c r="AG896" s="26" t="s">
        <v>68</v>
      </c>
    </row>
    <row r="897" spans="1:33" s="26" customFormat="1" ht="12.95" customHeight="1" x14ac:dyDescent="0.2">
      <c r="A897" s="138" t="s">
        <v>196</v>
      </c>
      <c r="B897" s="139"/>
      <c r="C897" s="140">
        <v>45911.436000000002</v>
      </c>
      <c r="D897" s="141"/>
      <c r="E897" s="136">
        <f t="shared" si="84"/>
        <v>3611.9991598075489</v>
      </c>
      <c r="F897" s="26">
        <f t="shared" si="90"/>
        <v>3612</v>
      </c>
      <c r="G897" s="27">
        <f t="shared" si="88"/>
        <v>-6.873599995742552E-4</v>
      </c>
      <c r="N897" s="27">
        <f>G897</f>
        <v>-6.873599995742552E-4</v>
      </c>
      <c r="P897" s="31"/>
      <c r="R897" s="44">
        <f t="shared" si="85"/>
        <v>30892.936000000002</v>
      </c>
      <c r="AB897" s="26" t="s">
        <v>66</v>
      </c>
      <c r="AC897" s="26">
        <v>7</v>
      </c>
      <c r="AD897" s="27"/>
      <c r="AE897" s="26" t="s">
        <v>71</v>
      </c>
      <c r="AG897" s="26" t="s">
        <v>65</v>
      </c>
    </row>
    <row r="898" spans="1:33" s="26" customFormat="1" ht="12.95" customHeight="1" x14ac:dyDescent="0.2">
      <c r="A898" s="138" t="s">
        <v>197</v>
      </c>
      <c r="B898" s="139"/>
      <c r="C898" s="140">
        <v>45911.438999999998</v>
      </c>
      <c r="D898" s="141"/>
      <c r="E898" s="136">
        <f t="shared" si="84"/>
        <v>3612.0028268486249</v>
      </c>
      <c r="F898" s="26">
        <f t="shared" si="90"/>
        <v>3612</v>
      </c>
      <c r="G898" s="27">
        <f t="shared" si="88"/>
        <v>2.3126399973989464E-3</v>
      </c>
      <c r="O898" s="27">
        <f>G898</f>
        <v>2.3126399973989464E-3</v>
      </c>
      <c r="P898" s="31"/>
      <c r="R898" s="44">
        <f t="shared" si="85"/>
        <v>30892.938999999998</v>
      </c>
      <c r="AB898" s="26" t="s">
        <v>66</v>
      </c>
      <c r="AD898" s="27"/>
      <c r="AG898" s="26" t="s">
        <v>68</v>
      </c>
    </row>
    <row r="899" spans="1:33" s="26" customFormat="1" ht="12.95" customHeight="1" x14ac:dyDescent="0.2">
      <c r="A899" s="138" t="s">
        <v>197</v>
      </c>
      <c r="B899" s="139"/>
      <c r="C899" s="140">
        <v>45911.442999999999</v>
      </c>
      <c r="D899" s="141"/>
      <c r="E899" s="136">
        <f t="shared" si="84"/>
        <v>3612.0077162367324</v>
      </c>
      <c r="F899" s="26">
        <f t="shared" si="90"/>
        <v>3612</v>
      </c>
      <c r="G899" s="27">
        <f t="shared" si="88"/>
        <v>6.3126399982138537E-3</v>
      </c>
      <c r="O899" s="27">
        <f>G899</f>
        <v>6.3126399982138537E-3</v>
      </c>
      <c r="P899" s="31"/>
      <c r="R899" s="44">
        <f t="shared" si="85"/>
        <v>30892.942999999999</v>
      </c>
      <c r="AB899" s="26" t="s">
        <v>66</v>
      </c>
      <c r="AD899" s="27"/>
      <c r="AG899" s="26" t="s">
        <v>68</v>
      </c>
    </row>
    <row r="900" spans="1:33" s="26" customFormat="1" ht="12.95" customHeight="1" x14ac:dyDescent="0.2">
      <c r="A900" s="138" t="s">
        <v>196</v>
      </c>
      <c r="B900" s="139"/>
      <c r="C900" s="140">
        <v>45915.517</v>
      </c>
      <c r="D900" s="141"/>
      <c r="E900" s="136">
        <f t="shared" si="84"/>
        <v>3616.9875580229791</v>
      </c>
      <c r="F900" s="26">
        <f t="shared" si="90"/>
        <v>3617</v>
      </c>
      <c r="G900" s="27">
        <f t="shared" si="88"/>
        <v>-1.0178759999689646E-2</v>
      </c>
      <c r="N900" s="27">
        <f>G900</f>
        <v>-1.0178759999689646E-2</v>
      </c>
      <c r="P900" s="31"/>
      <c r="R900" s="44">
        <f t="shared" si="85"/>
        <v>30897.017</v>
      </c>
      <c r="AB900" s="26" t="s">
        <v>66</v>
      </c>
      <c r="AC900" s="26">
        <v>6</v>
      </c>
      <c r="AD900" s="27"/>
      <c r="AE900" s="26" t="s">
        <v>69</v>
      </c>
      <c r="AG900" s="26" t="s">
        <v>65</v>
      </c>
    </row>
    <row r="901" spans="1:33" s="26" customFormat="1" ht="12.95" customHeight="1" x14ac:dyDescent="0.2">
      <c r="A901" s="138" t="s">
        <v>356</v>
      </c>
      <c r="B901" s="139"/>
      <c r="C901" s="140">
        <v>45923.701000000001</v>
      </c>
      <c r="D901" s="140"/>
      <c r="E901" s="136">
        <f t="shared" si="84"/>
        <v>3626.9912460884289</v>
      </c>
      <c r="F901" s="26">
        <f t="shared" si="90"/>
        <v>3627</v>
      </c>
      <c r="G901" s="27">
        <f t="shared" si="88"/>
        <v>-7.1615600027143955E-3</v>
      </c>
      <c r="K901" s="26">
        <f>G901</f>
        <v>-7.1615600027143955E-3</v>
      </c>
      <c r="P901" s="31"/>
      <c r="R901" s="44">
        <f t="shared" si="85"/>
        <v>30905.201000000001</v>
      </c>
    </row>
    <row r="902" spans="1:33" s="26" customFormat="1" ht="12.95" customHeight="1" x14ac:dyDescent="0.2">
      <c r="A902" s="138" t="s">
        <v>196</v>
      </c>
      <c r="B902" s="139"/>
      <c r="C902" s="140">
        <v>45934.332999999999</v>
      </c>
      <c r="D902" s="141"/>
      <c r="E902" s="136">
        <f t="shared" si="84"/>
        <v>3639.9872396749179</v>
      </c>
      <c r="F902" s="26">
        <f t="shared" si="90"/>
        <v>3640</v>
      </c>
      <c r="G902" s="27">
        <f t="shared" si="88"/>
        <v>-1.0439199999382254E-2</v>
      </c>
      <c r="N902" s="27">
        <f>G902</f>
        <v>-1.0439199999382254E-2</v>
      </c>
      <c r="P902" s="31"/>
      <c r="R902" s="44">
        <f t="shared" si="85"/>
        <v>30915.832999999999</v>
      </c>
      <c r="AB902" s="26" t="s">
        <v>66</v>
      </c>
      <c r="AC902" s="26">
        <v>8</v>
      </c>
      <c r="AD902" s="27"/>
      <c r="AE902" s="26" t="s">
        <v>92</v>
      </c>
      <c r="AG902" s="26" t="s">
        <v>65</v>
      </c>
    </row>
    <row r="903" spans="1:33" s="26" customFormat="1" ht="12.95" customHeight="1" x14ac:dyDescent="0.2">
      <c r="A903" s="138" t="s">
        <v>196</v>
      </c>
      <c r="B903" s="139"/>
      <c r="C903" s="140">
        <v>45934.336000000003</v>
      </c>
      <c r="D903" s="141"/>
      <c r="E903" s="136">
        <f t="shared" si="84"/>
        <v>3639.9909067160029</v>
      </c>
      <c r="F903" s="26">
        <f t="shared" si="90"/>
        <v>3640</v>
      </c>
      <c r="G903" s="27">
        <f t="shared" si="88"/>
        <v>-7.4391999951330945E-3</v>
      </c>
      <c r="N903" s="27">
        <f>G903</f>
        <v>-7.4391999951330945E-3</v>
      </c>
      <c r="P903" s="31"/>
      <c r="R903" s="44">
        <f t="shared" si="85"/>
        <v>30915.836000000003</v>
      </c>
      <c r="AB903" s="26" t="s">
        <v>66</v>
      </c>
      <c r="AC903" s="26">
        <v>7</v>
      </c>
      <c r="AD903" s="27"/>
      <c r="AE903" s="26" t="s">
        <v>71</v>
      </c>
      <c r="AG903" s="26" t="s">
        <v>65</v>
      </c>
    </row>
    <row r="904" spans="1:33" s="26" customFormat="1" ht="12.95" customHeight="1" x14ac:dyDescent="0.2">
      <c r="A904" s="138" t="s">
        <v>356</v>
      </c>
      <c r="B904" s="139"/>
      <c r="C904" s="140">
        <v>45937.610999999997</v>
      </c>
      <c r="D904" s="140"/>
      <c r="E904" s="136">
        <f t="shared" si="84"/>
        <v>3643.9940932280124</v>
      </c>
      <c r="F904" s="26">
        <f t="shared" si="90"/>
        <v>3644</v>
      </c>
      <c r="G904" s="27">
        <f t="shared" si="88"/>
        <v>-4.8323200026061386E-3</v>
      </c>
      <c r="K904" s="26">
        <f>G904</f>
        <v>-4.8323200026061386E-3</v>
      </c>
      <c r="P904" s="31"/>
      <c r="R904" s="44">
        <f t="shared" si="85"/>
        <v>30919.110999999997</v>
      </c>
    </row>
    <row r="905" spans="1:33" s="26" customFormat="1" ht="12.95" customHeight="1" x14ac:dyDescent="0.2">
      <c r="A905" s="138" t="s">
        <v>356</v>
      </c>
      <c r="B905" s="139"/>
      <c r="C905" s="140">
        <v>45959.7</v>
      </c>
      <c r="D905" s="140"/>
      <c r="E905" s="136">
        <f t="shared" si="84"/>
        <v>3670.9945166979164</v>
      </c>
      <c r="F905" s="26">
        <f t="shared" si="90"/>
        <v>3671</v>
      </c>
      <c r="G905" s="27">
        <f t="shared" si="88"/>
        <v>-4.4858800029032864E-3</v>
      </c>
      <c r="K905" s="26">
        <f>G905</f>
        <v>-4.4858800029032864E-3</v>
      </c>
      <c r="P905" s="31"/>
      <c r="R905" s="44">
        <f t="shared" si="85"/>
        <v>30941.199999999997</v>
      </c>
    </row>
    <row r="906" spans="1:33" s="26" customFormat="1" ht="12.95" customHeight="1" x14ac:dyDescent="0.2">
      <c r="A906" s="138" t="s">
        <v>198</v>
      </c>
      <c r="B906" s="139"/>
      <c r="C906" s="140">
        <v>45984.243000000002</v>
      </c>
      <c r="D906" s="141"/>
      <c r="E906" s="136">
        <f t="shared" si="84"/>
        <v>3700.9945797710293</v>
      </c>
      <c r="F906" s="26">
        <f t="shared" si="90"/>
        <v>3701</v>
      </c>
      <c r="G906" s="27">
        <f t="shared" si="88"/>
        <v>-4.434279995621182E-3</v>
      </c>
      <c r="N906" s="27">
        <f>G906</f>
        <v>-4.434279995621182E-3</v>
      </c>
      <c r="P906" s="31"/>
      <c r="R906" s="44">
        <f t="shared" si="85"/>
        <v>30965.743000000002</v>
      </c>
      <c r="AB906" s="26" t="s">
        <v>66</v>
      </c>
      <c r="AC906" s="26">
        <v>7</v>
      </c>
      <c r="AD906" s="27"/>
      <c r="AE906" s="26" t="s">
        <v>69</v>
      </c>
      <c r="AG906" s="26" t="s">
        <v>65</v>
      </c>
    </row>
    <row r="907" spans="1:33" s="26" customFormat="1" ht="12.95" customHeight="1" x14ac:dyDescent="0.2">
      <c r="A907" s="138" t="s">
        <v>198</v>
      </c>
      <c r="B907" s="139"/>
      <c r="C907" s="140">
        <v>46006.33</v>
      </c>
      <c r="D907" s="141"/>
      <c r="E907" s="136">
        <f t="shared" si="84"/>
        <v>3727.9925585468791</v>
      </c>
      <c r="F907" s="26">
        <f t="shared" si="90"/>
        <v>3728</v>
      </c>
      <c r="G907" s="27">
        <f t="shared" si="88"/>
        <v>-6.0878399963257834E-3</v>
      </c>
      <c r="N907" s="27">
        <f>G907</f>
        <v>-6.0878399963257834E-3</v>
      </c>
      <c r="P907" s="31"/>
      <c r="R907" s="44">
        <f t="shared" si="85"/>
        <v>30987.83</v>
      </c>
      <c r="AB907" s="26" t="s">
        <v>66</v>
      </c>
      <c r="AC907" s="26">
        <v>10</v>
      </c>
      <c r="AD907" s="27"/>
      <c r="AE907" s="26" t="s">
        <v>71</v>
      </c>
      <c r="AG907" s="26" t="s">
        <v>65</v>
      </c>
    </row>
    <row r="908" spans="1:33" s="26" customFormat="1" ht="12.95" customHeight="1" x14ac:dyDescent="0.2">
      <c r="A908" s="138" t="s">
        <v>356</v>
      </c>
      <c r="B908" s="139"/>
      <c r="C908" s="140">
        <v>46169.951999999997</v>
      </c>
      <c r="D908" s="140"/>
      <c r="E908" s="136">
        <f t="shared" si="84"/>
        <v>3927.9954237283046</v>
      </c>
      <c r="F908" s="26">
        <f t="shared" si="90"/>
        <v>3928</v>
      </c>
      <c r="G908" s="27">
        <f t="shared" si="88"/>
        <v>-3.7438400031533092E-3</v>
      </c>
      <c r="K908" s="26">
        <f>G908</f>
        <v>-3.7438400031533092E-3</v>
      </c>
      <c r="P908" s="31"/>
      <c r="R908" s="44">
        <f t="shared" si="85"/>
        <v>31151.451999999997</v>
      </c>
    </row>
    <row r="909" spans="1:33" s="26" customFormat="1" ht="12.95" customHeight="1" x14ac:dyDescent="0.2">
      <c r="A909" s="74" t="s">
        <v>197</v>
      </c>
      <c r="B909" s="53"/>
      <c r="C909" s="73">
        <v>46176.491000000002</v>
      </c>
      <c r="D909" s="137"/>
      <c r="E909" s="136">
        <f t="shared" si="84"/>
        <v>3935.9883509350507</v>
      </c>
      <c r="F909" s="26">
        <f t="shared" si="90"/>
        <v>3936</v>
      </c>
      <c r="G909" s="27">
        <f t="shared" si="88"/>
        <v>-9.5300799948745407E-3</v>
      </c>
      <c r="O909" s="27">
        <f>G909</f>
        <v>-9.5300799948745407E-3</v>
      </c>
      <c r="P909" s="31"/>
      <c r="R909" s="44">
        <f t="shared" si="85"/>
        <v>31157.991000000002</v>
      </c>
      <c r="AB909" s="26" t="s">
        <v>66</v>
      </c>
      <c r="AD909" s="27"/>
      <c r="AG909" s="26" t="s">
        <v>68</v>
      </c>
    </row>
    <row r="910" spans="1:33" s="26" customFormat="1" ht="12.95" customHeight="1" x14ac:dyDescent="0.2">
      <c r="A910" s="74" t="s">
        <v>200</v>
      </c>
      <c r="B910" s="53"/>
      <c r="C910" s="73">
        <v>46176.493000000002</v>
      </c>
      <c r="D910" s="137"/>
      <c r="E910" s="136">
        <f t="shared" si="84"/>
        <v>3935.9907956291045</v>
      </c>
      <c r="F910" s="26">
        <f t="shared" si="90"/>
        <v>3936</v>
      </c>
      <c r="G910" s="27">
        <f t="shared" si="88"/>
        <v>-7.5300799944670871E-3</v>
      </c>
      <c r="N910" s="27">
        <f>G910</f>
        <v>-7.5300799944670871E-3</v>
      </c>
      <c r="P910" s="31"/>
      <c r="R910" s="44">
        <f t="shared" si="85"/>
        <v>31157.993000000002</v>
      </c>
      <c r="AB910" s="26" t="s">
        <v>66</v>
      </c>
      <c r="AC910" s="26">
        <v>6</v>
      </c>
      <c r="AD910" s="27"/>
      <c r="AE910" s="26" t="s">
        <v>184</v>
      </c>
      <c r="AG910" s="26" t="s">
        <v>65</v>
      </c>
    </row>
    <row r="911" spans="1:33" s="26" customFormat="1" ht="12.95" customHeight="1" x14ac:dyDescent="0.2">
      <c r="A911" s="74" t="s">
        <v>356</v>
      </c>
      <c r="B911" s="53"/>
      <c r="C911" s="73">
        <v>46193.673000000003</v>
      </c>
      <c r="D911" s="73"/>
      <c r="E911" s="136">
        <f t="shared" si="84"/>
        <v>3956.9907175455764</v>
      </c>
      <c r="F911" s="26">
        <f t="shared" si="90"/>
        <v>3957</v>
      </c>
      <c r="G911" s="27">
        <f t="shared" si="88"/>
        <v>-7.5939599992125295E-3</v>
      </c>
      <c r="K911" s="26">
        <f>G911</f>
        <v>-7.5939599992125295E-3</v>
      </c>
      <c r="P911" s="31"/>
      <c r="R911" s="44">
        <f t="shared" si="85"/>
        <v>31175.173000000003</v>
      </c>
    </row>
    <row r="912" spans="1:33" s="26" customFormat="1" ht="12.95" customHeight="1" x14ac:dyDescent="0.2">
      <c r="A912" s="74" t="s">
        <v>356</v>
      </c>
      <c r="B912" s="53"/>
      <c r="C912" s="73">
        <v>46197.762999999999</v>
      </c>
      <c r="D912" s="73"/>
      <c r="E912" s="136">
        <f t="shared" si="84"/>
        <v>3961.9901168842434</v>
      </c>
      <c r="F912" s="26">
        <f t="shared" si="90"/>
        <v>3962</v>
      </c>
      <c r="G912" s="27">
        <f t="shared" si="88"/>
        <v>-8.0853600011323579E-3</v>
      </c>
      <c r="K912" s="26">
        <f>G912</f>
        <v>-8.0853600011323579E-3</v>
      </c>
      <c r="P912" s="31"/>
      <c r="R912" s="44">
        <f t="shared" si="85"/>
        <v>31179.262999999999</v>
      </c>
    </row>
    <row r="913" spans="1:33" s="26" customFormat="1" ht="12.95" customHeight="1" x14ac:dyDescent="0.2">
      <c r="A913" s="74" t="s">
        <v>200</v>
      </c>
      <c r="B913" s="53"/>
      <c r="C913" s="73">
        <v>46204.309000000001</v>
      </c>
      <c r="D913" s="137"/>
      <c r="E913" s="136">
        <f t="shared" si="84"/>
        <v>3969.9916005201731</v>
      </c>
      <c r="F913" s="26">
        <f t="shared" si="90"/>
        <v>3970</v>
      </c>
      <c r="G913" s="27">
        <f t="shared" si="88"/>
        <v>-6.8716000023414381E-3</v>
      </c>
      <c r="N913" s="27">
        <f>G913</f>
        <v>-6.8716000023414381E-3</v>
      </c>
      <c r="P913" s="31"/>
      <c r="R913" s="44">
        <f t="shared" si="85"/>
        <v>31185.809000000001</v>
      </c>
      <c r="AB913" s="26" t="s">
        <v>66</v>
      </c>
      <c r="AC913" s="26">
        <v>4</v>
      </c>
      <c r="AD913" s="27"/>
      <c r="AE913" s="26" t="s">
        <v>199</v>
      </c>
      <c r="AG913" s="26" t="s">
        <v>65</v>
      </c>
    </row>
    <row r="914" spans="1:33" s="26" customFormat="1" ht="12.95" customHeight="1" x14ac:dyDescent="0.2">
      <c r="A914" s="74" t="s">
        <v>356</v>
      </c>
      <c r="B914" s="53"/>
      <c r="C914" s="73">
        <v>46206.767</v>
      </c>
      <c r="D914" s="73"/>
      <c r="E914" s="136">
        <f t="shared" si="84"/>
        <v>3972.9961295114804</v>
      </c>
      <c r="F914" s="26">
        <f t="shared" si="90"/>
        <v>3973</v>
      </c>
      <c r="G914" s="27">
        <f t="shared" si="88"/>
        <v>-3.1664400012232363E-3</v>
      </c>
      <c r="K914" s="26">
        <f>G914</f>
        <v>-3.1664400012232363E-3</v>
      </c>
      <c r="P914" s="31"/>
      <c r="R914" s="44">
        <f t="shared" si="85"/>
        <v>31188.267</v>
      </c>
    </row>
    <row r="915" spans="1:33" s="26" customFormat="1" ht="12.95" customHeight="1" x14ac:dyDescent="0.2">
      <c r="A915" s="74" t="s">
        <v>356</v>
      </c>
      <c r="B915" s="53"/>
      <c r="C915" s="73">
        <v>46210.849000000002</v>
      </c>
      <c r="D915" s="73"/>
      <c r="E915" s="136">
        <f t="shared" si="84"/>
        <v>3977.9857500739417</v>
      </c>
      <c r="F915" s="26">
        <f t="shared" si="90"/>
        <v>3978</v>
      </c>
      <c r="G915" s="27">
        <f t="shared" si="88"/>
        <v>-1.1657839997496922E-2</v>
      </c>
      <c r="K915" s="26">
        <f>G915</f>
        <v>-1.1657839997496922E-2</v>
      </c>
      <c r="P915" s="31"/>
      <c r="R915" s="44">
        <f t="shared" si="85"/>
        <v>31192.349000000002</v>
      </c>
    </row>
    <row r="916" spans="1:33" s="26" customFormat="1" ht="12.95" customHeight="1" x14ac:dyDescent="0.2">
      <c r="A916" s="74" t="s">
        <v>264</v>
      </c>
      <c r="B916" s="53" t="s">
        <v>360</v>
      </c>
      <c r="C916" s="73">
        <v>46210.851799999997</v>
      </c>
      <c r="D916" s="73"/>
      <c r="E916" s="136">
        <f t="shared" si="84"/>
        <v>3977.9891726456094</v>
      </c>
      <c r="F916" s="26">
        <v>3978</v>
      </c>
      <c r="G916" s="27">
        <f t="shared" si="88"/>
        <v>-8.8578400027472526E-3</v>
      </c>
      <c r="J916" s="26">
        <f>G916</f>
        <v>-8.8578400027472526E-3</v>
      </c>
      <c r="P916" s="31"/>
      <c r="R916" s="44">
        <f t="shared" si="85"/>
        <v>31192.351799999997</v>
      </c>
    </row>
    <row r="917" spans="1:33" s="26" customFormat="1" ht="12.95" customHeight="1" x14ac:dyDescent="0.2">
      <c r="A917" s="74" t="s">
        <v>356</v>
      </c>
      <c r="B917" s="53"/>
      <c r="C917" s="73">
        <v>46210.853999999999</v>
      </c>
      <c r="D917" s="73"/>
      <c r="E917" s="136">
        <f t="shared" ref="E917:E980" si="91">(C917-C$7)/C$8</f>
        <v>3977.9918618090715</v>
      </c>
      <c r="F917" s="26">
        <f t="shared" ref="F917:F923" si="92">ROUND(2*E917,0)/2</f>
        <v>3978</v>
      </c>
      <c r="G917" s="27">
        <f t="shared" si="88"/>
        <v>-6.6578400001162663E-3</v>
      </c>
      <c r="K917" s="26">
        <f>G917</f>
        <v>-6.6578400001162663E-3</v>
      </c>
      <c r="P917" s="31"/>
      <c r="R917" s="44">
        <f t="shared" ref="R917:R980" si="93">+C917-15018.5</f>
        <v>31192.353999999999</v>
      </c>
    </row>
    <row r="918" spans="1:33" s="26" customFormat="1" ht="12.95" customHeight="1" x14ac:dyDescent="0.2">
      <c r="A918" s="74" t="s">
        <v>356</v>
      </c>
      <c r="B918" s="53"/>
      <c r="C918" s="73">
        <v>46211.667000000001</v>
      </c>
      <c r="D918" s="73"/>
      <c r="E918" s="136">
        <f t="shared" si="91"/>
        <v>3978.9856299416751</v>
      </c>
      <c r="F918" s="26">
        <f t="shared" si="92"/>
        <v>3979</v>
      </c>
      <c r="G918" s="27">
        <f t="shared" si="88"/>
        <v>-1.1756120002246462E-2</v>
      </c>
      <c r="K918" s="26">
        <f>G918</f>
        <v>-1.1756120002246462E-2</v>
      </c>
      <c r="P918" s="31"/>
      <c r="R918" s="44">
        <f t="shared" si="93"/>
        <v>31193.167000000001</v>
      </c>
    </row>
    <row r="919" spans="1:33" s="26" customFormat="1" ht="12.95" customHeight="1" x14ac:dyDescent="0.2">
      <c r="A919" s="49" t="s">
        <v>264</v>
      </c>
      <c r="B919" s="51" t="s">
        <v>360</v>
      </c>
      <c r="C919" s="49">
        <v>46224.755799999999</v>
      </c>
      <c r="D919" s="49">
        <v>4.0000000000000002E-4</v>
      </c>
      <c r="E919" s="136">
        <f t="shared" si="91"/>
        <v>3994.9846857030411</v>
      </c>
      <c r="F919" s="26">
        <f t="shared" si="92"/>
        <v>3995</v>
      </c>
      <c r="G919" s="27">
        <f t="shared" si="88"/>
        <v>-1.2528600003861357E-2</v>
      </c>
      <c r="J919" s="27">
        <f>G919</f>
        <v>-1.2528600003861357E-2</v>
      </c>
      <c r="P919" s="31"/>
      <c r="R919" s="44">
        <f t="shared" si="93"/>
        <v>31206.255799999999</v>
      </c>
    </row>
    <row r="920" spans="1:33" s="26" customFormat="1" ht="12.95" customHeight="1" x14ac:dyDescent="0.2">
      <c r="A920" s="142" t="s">
        <v>1911</v>
      </c>
      <c r="B920" s="143" t="s">
        <v>360</v>
      </c>
      <c r="C920" s="142">
        <v>46224.758000000002</v>
      </c>
      <c r="D920" s="142" t="s">
        <v>390</v>
      </c>
      <c r="E920" s="74">
        <f t="shared" si="91"/>
        <v>3994.9873748665027</v>
      </c>
      <c r="F920" s="26">
        <f t="shared" si="92"/>
        <v>3995</v>
      </c>
      <c r="G920" s="27">
        <f t="shared" si="88"/>
        <v>-1.032860000123037E-2</v>
      </c>
      <c r="I920" s="27">
        <f>G920</f>
        <v>-1.032860000123037E-2</v>
      </c>
      <c r="P920" s="31"/>
      <c r="R920" s="44">
        <f t="shared" si="93"/>
        <v>31206.258000000002</v>
      </c>
    </row>
    <row r="921" spans="1:33" s="26" customFormat="1" ht="12.95" customHeight="1" x14ac:dyDescent="0.2">
      <c r="A921" s="49" t="s">
        <v>264</v>
      </c>
      <c r="B921" s="51" t="s">
        <v>360</v>
      </c>
      <c r="C921" s="49">
        <v>46224.758399999999</v>
      </c>
      <c r="D921" s="49">
        <v>5.0000000000000001E-4</v>
      </c>
      <c r="E921" s="136">
        <f t="shared" si="91"/>
        <v>3994.9878638053101</v>
      </c>
      <c r="F921" s="26">
        <f t="shared" si="92"/>
        <v>3995</v>
      </c>
      <c r="G921" s="27">
        <f t="shared" si="88"/>
        <v>-9.9286000040592626E-3</v>
      </c>
      <c r="J921" s="27">
        <f>G921</f>
        <v>-9.9286000040592626E-3</v>
      </c>
      <c r="P921" s="31"/>
      <c r="R921" s="44">
        <f t="shared" si="93"/>
        <v>31206.258399999999</v>
      </c>
    </row>
    <row r="922" spans="1:33" s="26" customFormat="1" ht="12.95" customHeight="1" x14ac:dyDescent="0.2">
      <c r="A922" s="74" t="s">
        <v>356</v>
      </c>
      <c r="B922" s="53"/>
      <c r="C922" s="73">
        <v>46228.847000000002</v>
      </c>
      <c r="D922" s="73"/>
      <c r="E922" s="136">
        <f t="shared" si="91"/>
        <v>3999.9855518581471</v>
      </c>
      <c r="F922" s="26">
        <f t="shared" si="92"/>
        <v>4000</v>
      </c>
      <c r="G922" s="27">
        <f t="shared" si="88"/>
        <v>-1.1819999999715947E-2</v>
      </c>
      <c r="K922" s="26">
        <f>G922</f>
        <v>-1.1819999999715947E-2</v>
      </c>
      <c r="P922" s="31"/>
      <c r="R922" s="44">
        <f t="shared" si="93"/>
        <v>31210.347000000002</v>
      </c>
    </row>
    <row r="923" spans="1:33" s="26" customFormat="1" ht="12.95" customHeight="1" x14ac:dyDescent="0.2">
      <c r="A923" s="74" t="s">
        <v>356</v>
      </c>
      <c r="B923" s="53"/>
      <c r="C923" s="73">
        <v>46229.67</v>
      </c>
      <c r="D923" s="73"/>
      <c r="E923" s="136">
        <f t="shared" si="91"/>
        <v>4000.9915434610102</v>
      </c>
      <c r="F923" s="26">
        <f t="shared" si="92"/>
        <v>4001</v>
      </c>
      <c r="G923" s="27">
        <f t="shared" si="88"/>
        <v>-6.918279999808874E-3</v>
      </c>
      <c r="K923" s="26">
        <f>G923</f>
        <v>-6.918279999808874E-3</v>
      </c>
      <c r="P923" s="31"/>
      <c r="R923" s="44">
        <f t="shared" si="93"/>
        <v>31211.17</v>
      </c>
    </row>
    <row r="924" spans="1:33" s="26" customFormat="1" ht="12.95" customHeight="1" x14ac:dyDescent="0.2">
      <c r="A924" s="74" t="s">
        <v>264</v>
      </c>
      <c r="B924" s="53" t="s">
        <v>361</v>
      </c>
      <c r="C924" s="73">
        <v>46231.715400000001</v>
      </c>
      <c r="D924" s="73"/>
      <c r="E924" s="136">
        <f t="shared" si="91"/>
        <v>4003.4917320691598</v>
      </c>
      <c r="F924" s="26">
        <v>4003.5</v>
      </c>
      <c r="G924" s="27">
        <f t="shared" si="88"/>
        <v>-6.7639799963217229E-3</v>
      </c>
      <c r="J924" s="26">
        <f>G924</f>
        <v>-6.7639799963217229E-3</v>
      </c>
      <c r="P924" s="31"/>
      <c r="R924" s="44">
        <f t="shared" si="93"/>
        <v>31213.215400000001</v>
      </c>
    </row>
    <row r="925" spans="1:33" s="26" customFormat="1" ht="12.95" customHeight="1" x14ac:dyDescent="0.2">
      <c r="A925" s="74" t="s">
        <v>264</v>
      </c>
      <c r="B925" s="53" t="s">
        <v>361</v>
      </c>
      <c r="C925" s="73">
        <v>46231.719899999996</v>
      </c>
      <c r="D925" s="73"/>
      <c r="E925" s="136">
        <f t="shared" si="91"/>
        <v>4003.4972326307739</v>
      </c>
      <c r="F925" s="26">
        <v>4003.5</v>
      </c>
      <c r="G925" s="27">
        <f t="shared" si="88"/>
        <v>-2.2639800008619204E-3</v>
      </c>
      <c r="J925" s="26">
        <f>G925</f>
        <v>-2.2639800008619204E-3</v>
      </c>
      <c r="P925" s="31"/>
      <c r="R925" s="44">
        <f t="shared" si="93"/>
        <v>31213.219899999996</v>
      </c>
    </row>
    <row r="926" spans="1:33" s="26" customFormat="1" ht="12.95" customHeight="1" x14ac:dyDescent="0.2">
      <c r="A926" s="74" t="s">
        <v>200</v>
      </c>
      <c r="B926" s="53"/>
      <c r="C926" s="73">
        <v>46235.392999999996</v>
      </c>
      <c r="D926" s="137"/>
      <c r="E926" s="136">
        <f t="shared" si="91"/>
        <v>4007.9870354940681</v>
      </c>
      <c r="F926" s="26">
        <f>ROUND(2*E926,0)/2</f>
        <v>4008</v>
      </c>
      <c r="G926" s="27">
        <f t="shared" si="88"/>
        <v>-1.0606240000925027E-2</v>
      </c>
      <c r="N926" s="27">
        <f>G926</f>
        <v>-1.0606240000925027E-2</v>
      </c>
      <c r="P926" s="31"/>
      <c r="R926" s="44">
        <f t="shared" si="93"/>
        <v>31216.892999999996</v>
      </c>
      <c r="AB926" s="26" t="s">
        <v>66</v>
      </c>
      <c r="AC926" s="26">
        <v>8</v>
      </c>
      <c r="AD926" s="27"/>
      <c r="AE926" s="26" t="s">
        <v>163</v>
      </c>
      <c r="AG926" s="26" t="s">
        <v>65</v>
      </c>
    </row>
    <row r="927" spans="1:33" s="26" customFormat="1" ht="12.95" customHeight="1" x14ac:dyDescent="0.2">
      <c r="A927" s="74" t="s">
        <v>264</v>
      </c>
      <c r="B927" s="53" t="s">
        <v>360</v>
      </c>
      <c r="C927" s="73">
        <v>46237.847300000001</v>
      </c>
      <c r="D927" s="73"/>
      <c r="E927" s="136">
        <f t="shared" si="91"/>
        <v>4010.9870418013847</v>
      </c>
      <c r="F927" s="26">
        <v>4011</v>
      </c>
      <c r="G927" s="27">
        <f t="shared" si="88"/>
        <v>-1.0601080000924412E-2</v>
      </c>
      <c r="J927" s="26">
        <f>G927</f>
        <v>-1.0601080000924412E-2</v>
      </c>
      <c r="P927" s="31"/>
      <c r="R927" s="44">
        <f t="shared" si="93"/>
        <v>31219.347300000001</v>
      </c>
    </row>
    <row r="928" spans="1:33" s="26" customFormat="1" ht="12.95" customHeight="1" x14ac:dyDescent="0.2">
      <c r="A928" s="74" t="s">
        <v>356</v>
      </c>
      <c r="B928" s="53"/>
      <c r="C928" s="73">
        <v>46247.665999999997</v>
      </c>
      <c r="D928" s="73"/>
      <c r="E928" s="136">
        <f t="shared" si="91"/>
        <v>4022.9889005511623</v>
      </c>
      <c r="F928" s="26">
        <f t="shared" ref="F928:F959" si="94">ROUND(2*E928,0)/2</f>
        <v>4023</v>
      </c>
      <c r="G928" s="27">
        <f t="shared" si="88"/>
        <v>-9.0804400024353527E-3</v>
      </c>
      <c r="K928" s="26">
        <f>G928</f>
        <v>-9.0804400024353527E-3</v>
      </c>
      <c r="P928" s="31"/>
      <c r="R928" s="44">
        <f t="shared" si="93"/>
        <v>31229.165999999997</v>
      </c>
    </row>
    <row r="929" spans="1:33" s="26" customFormat="1" ht="12.95" customHeight="1" x14ac:dyDescent="0.2">
      <c r="A929" s="74" t="s">
        <v>200</v>
      </c>
      <c r="B929" s="53"/>
      <c r="C929" s="73">
        <v>46262.383000000002</v>
      </c>
      <c r="D929" s="137"/>
      <c r="E929" s="136">
        <f t="shared" si="91"/>
        <v>4040.9781817411977</v>
      </c>
      <c r="F929" s="26">
        <f t="shared" si="94"/>
        <v>4041</v>
      </c>
      <c r="G929" s="27">
        <f t="shared" si="88"/>
        <v>-1.7849479998403694E-2</v>
      </c>
      <c r="N929" s="27">
        <f>G929</f>
        <v>-1.7849479998403694E-2</v>
      </c>
      <c r="P929" s="31"/>
      <c r="R929" s="44">
        <f t="shared" si="93"/>
        <v>31243.883000000002</v>
      </c>
      <c r="AB929" s="26" t="s">
        <v>66</v>
      </c>
      <c r="AC929" s="26">
        <v>6</v>
      </c>
      <c r="AD929" s="27"/>
      <c r="AE929" s="26" t="s">
        <v>161</v>
      </c>
      <c r="AG929" s="26" t="s">
        <v>65</v>
      </c>
    </row>
    <row r="930" spans="1:33" s="26" customFormat="1" ht="12.95" customHeight="1" x14ac:dyDescent="0.2">
      <c r="A930" s="74" t="s">
        <v>200</v>
      </c>
      <c r="B930" s="53"/>
      <c r="C930" s="73">
        <v>46262.385000000002</v>
      </c>
      <c r="D930" s="137"/>
      <c r="E930" s="136">
        <f t="shared" si="91"/>
        <v>4040.9806264352515</v>
      </c>
      <c r="F930" s="26">
        <f t="shared" si="94"/>
        <v>4041</v>
      </c>
      <c r="G930" s="27">
        <f t="shared" si="88"/>
        <v>-1.5849479997996241E-2</v>
      </c>
      <c r="N930" s="27">
        <f>G930</f>
        <v>-1.5849479997996241E-2</v>
      </c>
      <c r="P930" s="31"/>
      <c r="R930" s="44">
        <f t="shared" si="93"/>
        <v>31243.885000000002</v>
      </c>
      <c r="AB930" s="26" t="s">
        <v>66</v>
      </c>
      <c r="AC930" s="26">
        <v>7</v>
      </c>
      <c r="AD930" s="27"/>
      <c r="AE930" s="26" t="s">
        <v>163</v>
      </c>
      <c r="AG930" s="26" t="s">
        <v>65</v>
      </c>
    </row>
    <row r="931" spans="1:33" s="26" customFormat="1" ht="12.95" customHeight="1" x14ac:dyDescent="0.2">
      <c r="A931" s="74" t="s">
        <v>356</v>
      </c>
      <c r="B931" s="53"/>
      <c r="C931" s="73">
        <v>46265.66</v>
      </c>
      <c r="D931" s="73"/>
      <c r="E931" s="136">
        <f t="shared" si="91"/>
        <v>4044.9838129472696</v>
      </c>
      <c r="F931" s="26">
        <f t="shared" si="94"/>
        <v>4045</v>
      </c>
      <c r="G931" s="27">
        <f t="shared" si="88"/>
        <v>-1.3242599998193327E-2</v>
      </c>
      <c r="K931" s="26">
        <f>G931</f>
        <v>-1.3242599998193327E-2</v>
      </c>
      <c r="P931" s="31"/>
      <c r="R931" s="44">
        <f t="shared" si="93"/>
        <v>31247.160000000003</v>
      </c>
    </row>
    <row r="932" spans="1:33" s="26" customFormat="1" ht="12.95" customHeight="1" x14ac:dyDescent="0.2">
      <c r="A932" s="74" t="s">
        <v>356</v>
      </c>
      <c r="B932" s="53"/>
      <c r="C932" s="73">
        <v>46265.669000000002</v>
      </c>
      <c r="D932" s="73"/>
      <c r="E932" s="136">
        <f t="shared" si="91"/>
        <v>4044.9948140705064</v>
      </c>
      <c r="F932" s="26">
        <f t="shared" si="94"/>
        <v>4045</v>
      </c>
      <c r="G932" s="27">
        <f t="shared" si="88"/>
        <v>-4.2425999999977648E-3</v>
      </c>
      <c r="K932" s="26">
        <f>G932</f>
        <v>-4.2425999999977648E-3</v>
      </c>
      <c r="P932" s="31"/>
      <c r="R932" s="44">
        <f t="shared" si="93"/>
        <v>31247.169000000002</v>
      </c>
    </row>
    <row r="933" spans="1:33" s="26" customFormat="1" ht="12.95" customHeight="1" x14ac:dyDescent="0.2">
      <c r="A933" s="74" t="s">
        <v>200</v>
      </c>
      <c r="B933" s="53"/>
      <c r="C933" s="73">
        <v>46271.392</v>
      </c>
      <c r="D933" s="137"/>
      <c r="E933" s="136">
        <f t="shared" si="91"/>
        <v>4051.9903061035643</v>
      </c>
      <c r="F933" s="26">
        <f t="shared" si="94"/>
        <v>4052</v>
      </c>
      <c r="G933" s="27">
        <f t="shared" si="88"/>
        <v>-7.9305600011139177E-3</v>
      </c>
      <c r="N933" s="27">
        <f>G933</f>
        <v>-7.9305600011139177E-3</v>
      </c>
      <c r="P933" s="31"/>
      <c r="R933" s="44">
        <f t="shared" si="93"/>
        <v>31252.892</v>
      </c>
      <c r="AB933" s="26" t="s">
        <v>66</v>
      </c>
      <c r="AC933" s="26">
        <v>10</v>
      </c>
      <c r="AD933" s="27"/>
      <c r="AE933" s="26" t="s">
        <v>71</v>
      </c>
      <c r="AG933" s="26" t="s">
        <v>65</v>
      </c>
    </row>
    <row r="934" spans="1:33" s="26" customFormat="1" ht="12.95" customHeight="1" x14ac:dyDescent="0.2">
      <c r="A934" s="74" t="s">
        <v>356</v>
      </c>
      <c r="B934" s="53"/>
      <c r="C934" s="73">
        <v>46274.661</v>
      </c>
      <c r="D934" s="73"/>
      <c r="E934" s="136">
        <f t="shared" si="91"/>
        <v>4055.9861585334215</v>
      </c>
      <c r="F934" s="26">
        <f t="shared" si="94"/>
        <v>4056</v>
      </c>
      <c r="G934" s="27">
        <f t="shared" si="88"/>
        <v>-1.1323680002533365E-2</v>
      </c>
      <c r="K934" s="26">
        <f>G934</f>
        <v>-1.1323680002533365E-2</v>
      </c>
      <c r="P934" s="31"/>
      <c r="R934" s="44">
        <f t="shared" si="93"/>
        <v>31256.161</v>
      </c>
    </row>
    <row r="935" spans="1:33" s="26" customFormat="1" ht="12.95" customHeight="1" x14ac:dyDescent="0.2">
      <c r="A935" s="74" t="s">
        <v>201</v>
      </c>
      <c r="B935" s="53"/>
      <c r="C935" s="73">
        <v>46280.385999999999</v>
      </c>
      <c r="D935" s="137"/>
      <c r="E935" s="136">
        <f t="shared" si="91"/>
        <v>4062.9840952605327</v>
      </c>
      <c r="F935" s="26">
        <f t="shared" si="94"/>
        <v>4063</v>
      </c>
      <c r="G935" s="27">
        <f t="shared" si="88"/>
        <v>-1.3011640003242064E-2</v>
      </c>
      <c r="N935" s="27">
        <f>G935</f>
        <v>-1.3011640003242064E-2</v>
      </c>
      <c r="P935" s="31"/>
      <c r="R935" s="44">
        <f t="shared" si="93"/>
        <v>31261.885999999999</v>
      </c>
      <c r="AB935" s="26" t="s">
        <v>66</v>
      </c>
      <c r="AC935" s="26">
        <v>7</v>
      </c>
      <c r="AD935" s="27"/>
      <c r="AE935" s="26" t="s">
        <v>92</v>
      </c>
      <c r="AG935" s="26" t="s">
        <v>65</v>
      </c>
    </row>
    <row r="936" spans="1:33" s="26" customFormat="1" ht="12.95" customHeight="1" x14ac:dyDescent="0.2">
      <c r="A936" s="74" t="s">
        <v>197</v>
      </c>
      <c r="B936" s="53"/>
      <c r="C936" s="73">
        <v>46289.392999999996</v>
      </c>
      <c r="D936" s="137"/>
      <c r="E936" s="136">
        <f t="shared" si="91"/>
        <v>4073.9937749288461</v>
      </c>
      <c r="F936" s="26">
        <f t="shared" si="94"/>
        <v>4074</v>
      </c>
      <c r="G936" s="27">
        <f t="shared" si="88"/>
        <v>-5.0927200063597411E-3</v>
      </c>
      <c r="O936" s="27">
        <f>G936</f>
        <v>-5.0927200063597411E-3</v>
      </c>
      <c r="P936" s="31"/>
      <c r="R936" s="44">
        <f t="shared" si="93"/>
        <v>31270.892999999996</v>
      </c>
      <c r="AB936" s="26" t="s">
        <v>66</v>
      </c>
      <c r="AD936" s="27"/>
      <c r="AG936" s="26" t="s">
        <v>68</v>
      </c>
    </row>
    <row r="937" spans="1:33" s="26" customFormat="1" ht="12.95" customHeight="1" x14ac:dyDescent="0.2">
      <c r="A937" s="74" t="s">
        <v>201</v>
      </c>
      <c r="B937" s="53"/>
      <c r="C937" s="73">
        <v>46298.39</v>
      </c>
      <c r="D937" s="137"/>
      <c r="E937" s="136">
        <f t="shared" si="91"/>
        <v>4084.9912311268995</v>
      </c>
      <c r="F937" s="26">
        <f t="shared" si="94"/>
        <v>4085</v>
      </c>
      <c r="G937" s="27">
        <f t="shared" si="88"/>
        <v>-7.1738000042387284E-3</v>
      </c>
      <c r="N937" s="27">
        <f t="shared" ref="N937:N942" si="95">G937</f>
        <v>-7.1738000042387284E-3</v>
      </c>
      <c r="P937" s="31"/>
      <c r="R937" s="44">
        <f t="shared" si="93"/>
        <v>31279.89</v>
      </c>
      <c r="AB937" s="26" t="s">
        <v>66</v>
      </c>
      <c r="AC937" s="26">
        <v>8</v>
      </c>
      <c r="AD937" s="27"/>
      <c r="AE937" s="26" t="s">
        <v>92</v>
      </c>
      <c r="AG937" s="26" t="s">
        <v>65</v>
      </c>
    </row>
    <row r="938" spans="1:33" s="26" customFormat="1" ht="12.95" customHeight="1" x14ac:dyDescent="0.2">
      <c r="A938" s="74" t="s">
        <v>201</v>
      </c>
      <c r="B938" s="53"/>
      <c r="C938" s="73">
        <v>46298.391000000003</v>
      </c>
      <c r="D938" s="137"/>
      <c r="E938" s="136">
        <f t="shared" si="91"/>
        <v>4084.9924534739307</v>
      </c>
      <c r="F938" s="26">
        <f t="shared" si="94"/>
        <v>4085</v>
      </c>
      <c r="G938" s="27">
        <f t="shared" si="88"/>
        <v>-6.1738000003970228E-3</v>
      </c>
      <c r="N938" s="27">
        <f t="shared" si="95"/>
        <v>-6.1738000003970228E-3</v>
      </c>
      <c r="P938" s="31"/>
      <c r="R938" s="44">
        <f t="shared" si="93"/>
        <v>31279.891000000003</v>
      </c>
      <c r="AB938" s="26" t="s">
        <v>66</v>
      </c>
      <c r="AC938" s="26">
        <v>8</v>
      </c>
      <c r="AD938" s="27"/>
      <c r="AE938" s="26" t="s">
        <v>71</v>
      </c>
      <c r="AG938" s="26" t="s">
        <v>65</v>
      </c>
    </row>
    <row r="939" spans="1:33" s="26" customFormat="1" ht="12.95" customHeight="1" x14ac:dyDescent="0.2">
      <c r="A939" s="74" t="s">
        <v>201</v>
      </c>
      <c r="B939" s="53"/>
      <c r="C939" s="73">
        <v>46325.37</v>
      </c>
      <c r="D939" s="137"/>
      <c r="E939" s="136">
        <f t="shared" si="91"/>
        <v>4117.9701539037605</v>
      </c>
      <c r="F939" s="26">
        <f t="shared" si="94"/>
        <v>4118</v>
      </c>
      <c r="G939" s="27">
        <f t="shared" si="88"/>
        <v>-2.4417039996478707E-2</v>
      </c>
      <c r="N939" s="27">
        <f t="shared" si="95"/>
        <v>-2.4417039996478707E-2</v>
      </c>
      <c r="P939" s="31"/>
      <c r="R939" s="44">
        <f t="shared" si="93"/>
        <v>31306.870000000003</v>
      </c>
      <c r="AB939" s="26" t="s">
        <v>66</v>
      </c>
      <c r="AC939" s="26">
        <v>11</v>
      </c>
      <c r="AD939" s="27"/>
      <c r="AE939" s="26" t="s">
        <v>202</v>
      </c>
      <c r="AG939" s="26" t="s">
        <v>65</v>
      </c>
    </row>
    <row r="940" spans="1:33" s="26" customFormat="1" ht="12.95" customHeight="1" x14ac:dyDescent="0.2">
      <c r="A940" s="74" t="s">
        <v>201</v>
      </c>
      <c r="B940" s="53"/>
      <c r="C940" s="73">
        <v>46325.389000000003</v>
      </c>
      <c r="D940" s="137"/>
      <c r="E940" s="136">
        <f t="shared" si="91"/>
        <v>4117.9933784972663</v>
      </c>
      <c r="F940" s="26">
        <f t="shared" si="94"/>
        <v>4118</v>
      </c>
      <c r="G940" s="27">
        <f t="shared" si="88"/>
        <v>-5.417039996245876E-3</v>
      </c>
      <c r="N940" s="27">
        <f t="shared" si="95"/>
        <v>-5.417039996245876E-3</v>
      </c>
      <c r="P940" s="31"/>
      <c r="R940" s="44">
        <f t="shared" si="93"/>
        <v>31306.889000000003</v>
      </c>
      <c r="AB940" s="26" t="s">
        <v>66</v>
      </c>
      <c r="AC940" s="26">
        <v>8</v>
      </c>
      <c r="AD940" s="27"/>
      <c r="AE940" s="26" t="s">
        <v>71</v>
      </c>
      <c r="AG940" s="26" t="s">
        <v>65</v>
      </c>
    </row>
    <row r="941" spans="1:33" s="26" customFormat="1" ht="12.95" customHeight="1" x14ac:dyDescent="0.2">
      <c r="A941" s="74" t="s">
        <v>201</v>
      </c>
      <c r="B941" s="53"/>
      <c r="C941" s="73">
        <v>46348.286999999997</v>
      </c>
      <c r="D941" s="137"/>
      <c r="E941" s="136">
        <f t="shared" si="91"/>
        <v>4145.9826807116578</v>
      </c>
      <c r="F941" s="26">
        <f t="shared" si="94"/>
        <v>4146</v>
      </c>
      <c r="G941" s="27">
        <f t="shared" ref="G941:G1004" si="96">C941-(C$7+F941*C$8)</f>
        <v>-1.4168880006764084E-2</v>
      </c>
      <c r="N941" s="27">
        <f t="shared" si="95"/>
        <v>-1.4168880006764084E-2</v>
      </c>
      <c r="P941" s="31"/>
      <c r="R941" s="44">
        <f t="shared" si="93"/>
        <v>31329.786999999997</v>
      </c>
      <c r="AB941" s="26" t="s">
        <v>66</v>
      </c>
      <c r="AC941" s="26">
        <v>8</v>
      </c>
      <c r="AD941" s="27"/>
      <c r="AE941" s="26" t="s">
        <v>92</v>
      </c>
      <c r="AG941" s="26" t="s">
        <v>65</v>
      </c>
    </row>
    <row r="942" spans="1:33" s="26" customFormat="1" ht="12.95" customHeight="1" x14ac:dyDescent="0.2">
      <c r="A942" s="74" t="s">
        <v>203</v>
      </c>
      <c r="B942" s="53"/>
      <c r="C942" s="73">
        <v>46366.271999999997</v>
      </c>
      <c r="D942" s="137"/>
      <c r="E942" s="136">
        <f t="shared" si="91"/>
        <v>4167.9665919845193</v>
      </c>
      <c r="F942" s="26">
        <f t="shared" si="94"/>
        <v>4168</v>
      </c>
      <c r="G942" s="27">
        <f t="shared" si="96"/>
        <v>-2.7331040000717621E-2</v>
      </c>
      <c r="N942" s="27">
        <f t="shared" si="95"/>
        <v>-2.7331040000717621E-2</v>
      </c>
      <c r="P942" s="31"/>
      <c r="R942" s="44">
        <f t="shared" si="93"/>
        <v>31347.771999999997</v>
      </c>
      <c r="AB942" s="26" t="s">
        <v>66</v>
      </c>
      <c r="AC942" s="26">
        <v>7</v>
      </c>
      <c r="AD942" s="27"/>
      <c r="AE942" s="26" t="s">
        <v>92</v>
      </c>
      <c r="AG942" s="26" t="s">
        <v>65</v>
      </c>
    </row>
    <row r="943" spans="1:33" s="26" customFormat="1" ht="12.95" customHeight="1" x14ac:dyDescent="0.2">
      <c r="A943" s="74" t="s">
        <v>356</v>
      </c>
      <c r="B943" s="53"/>
      <c r="C943" s="73">
        <v>46561.815999999999</v>
      </c>
      <c r="D943" s="73"/>
      <c r="E943" s="136">
        <f t="shared" si="91"/>
        <v>4406.9892189481179</v>
      </c>
      <c r="F943" s="26">
        <f t="shared" si="94"/>
        <v>4407</v>
      </c>
      <c r="G943" s="27">
        <f t="shared" si="96"/>
        <v>-8.8199599995277822E-3</v>
      </c>
      <c r="K943" s="26">
        <f>G943</f>
        <v>-8.8199599995277822E-3</v>
      </c>
      <c r="P943" s="31"/>
      <c r="R943" s="44">
        <f t="shared" si="93"/>
        <v>31543.315999999999</v>
      </c>
    </row>
    <row r="944" spans="1:33" s="26" customFormat="1" ht="12.95" customHeight="1" x14ac:dyDescent="0.2">
      <c r="A944" s="74" t="s">
        <v>356</v>
      </c>
      <c r="B944" s="53"/>
      <c r="C944" s="73">
        <v>46570.811000000002</v>
      </c>
      <c r="D944" s="73"/>
      <c r="E944" s="136">
        <f t="shared" si="91"/>
        <v>4417.984230452118</v>
      </c>
      <c r="F944" s="26">
        <f t="shared" si="94"/>
        <v>4418</v>
      </c>
      <c r="G944" s="27">
        <f t="shared" si="96"/>
        <v>-1.2901039997814223E-2</v>
      </c>
      <c r="K944" s="26">
        <f>G944</f>
        <v>-1.2901039997814223E-2</v>
      </c>
      <c r="P944" s="31"/>
      <c r="R944" s="44">
        <f t="shared" si="93"/>
        <v>31552.311000000002</v>
      </c>
    </row>
    <row r="945" spans="1:33" s="26" customFormat="1" ht="12.95" customHeight="1" x14ac:dyDescent="0.2">
      <c r="A945" s="74" t="s">
        <v>356</v>
      </c>
      <c r="B945" s="53"/>
      <c r="C945" s="73">
        <v>46602.718000000001</v>
      </c>
      <c r="D945" s="73"/>
      <c r="E945" s="136">
        <f t="shared" si="91"/>
        <v>4456.9856570288848</v>
      </c>
      <c r="F945" s="26">
        <f t="shared" si="94"/>
        <v>4457</v>
      </c>
      <c r="G945" s="27">
        <f t="shared" si="96"/>
        <v>-1.1733959996490739E-2</v>
      </c>
      <c r="K945" s="26">
        <f>G945</f>
        <v>-1.1733959996490739E-2</v>
      </c>
      <c r="P945" s="31"/>
      <c r="R945" s="44">
        <f t="shared" si="93"/>
        <v>31584.218000000001</v>
      </c>
    </row>
    <row r="946" spans="1:33" s="26" customFormat="1" ht="12.95" customHeight="1" x14ac:dyDescent="0.2">
      <c r="A946" s="74" t="s">
        <v>356</v>
      </c>
      <c r="B946" s="53"/>
      <c r="C946" s="73">
        <v>46602.722000000002</v>
      </c>
      <c r="D946" s="73"/>
      <c r="E946" s="136">
        <f t="shared" si="91"/>
        <v>4456.9905464169915</v>
      </c>
      <c r="F946" s="26">
        <f t="shared" si="94"/>
        <v>4457</v>
      </c>
      <c r="G946" s="27">
        <f t="shared" si="96"/>
        <v>-7.733959995675832E-3</v>
      </c>
      <c r="K946" s="26">
        <f>G946</f>
        <v>-7.733959995675832E-3</v>
      </c>
      <c r="P946" s="31"/>
      <c r="R946" s="44">
        <f t="shared" si="93"/>
        <v>31584.222000000002</v>
      </c>
    </row>
    <row r="947" spans="1:33" s="26" customFormat="1" ht="12.95" customHeight="1" x14ac:dyDescent="0.2">
      <c r="A947" s="74" t="s">
        <v>204</v>
      </c>
      <c r="B947" s="53"/>
      <c r="C947" s="73">
        <v>46603.536</v>
      </c>
      <c r="D947" s="137"/>
      <c r="E947" s="136">
        <f t="shared" si="91"/>
        <v>4457.9855368966182</v>
      </c>
      <c r="F947" s="26">
        <f t="shared" si="94"/>
        <v>4458</v>
      </c>
      <c r="G947" s="27">
        <f t="shared" si="96"/>
        <v>-1.183224000124028E-2</v>
      </c>
      <c r="N947" s="27">
        <f>G947</f>
        <v>-1.183224000124028E-2</v>
      </c>
      <c r="P947" s="31"/>
      <c r="R947" s="44">
        <f t="shared" si="93"/>
        <v>31585.036</v>
      </c>
      <c r="AB947" s="26" t="s">
        <v>66</v>
      </c>
      <c r="AC947" s="26">
        <v>6</v>
      </c>
      <c r="AD947" s="27"/>
      <c r="AE947" s="26" t="s">
        <v>69</v>
      </c>
      <c r="AG947" s="26" t="s">
        <v>65</v>
      </c>
    </row>
    <row r="948" spans="1:33" s="26" customFormat="1" ht="12.95" customHeight="1" x14ac:dyDescent="0.2">
      <c r="A948" s="74" t="s">
        <v>205</v>
      </c>
      <c r="B948" s="53"/>
      <c r="C948" s="73">
        <v>46617.451000000001</v>
      </c>
      <c r="D948" s="137"/>
      <c r="E948" s="136">
        <f t="shared" si="91"/>
        <v>4474.9944957713396</v>
      </c>
      <c r="F948" s="26">
        <f t="shared" si="94"/>
        <v>4475</v>
      </c>
      <c r="G948" s="27">
        <f t="shared" si="96"/>
        <v>-4.5029999964754097E-3</v>
      </c>
      <c r="O948" s="27">
        <f>G948</f>
        <v>-4.5029999964754097E-3</v>
      </c>
      <c r="P948" s="31"/>
      <c r="R948" s="44">
        <f t="shared" si="93"/>
        <v>31598.951000000001</v>
      </c>
      <c r="AB948" s="26" t="s">
        <v>66</v>
      </c>
      <c r="AD948" s="27"/>
      <c r="AG948" s="26" t="s">
        <v>68</v>
      </c>
    </row>
    <row r="949" spans="1:33" s="26" customFormat="1" ht="12.95" customHeight="1" x14ac:dyDescent="0.2">
      <c r="A949" s="74" t="s">
        <v>205</v>
      </c>
      <c r="B949" s="53"/>
      <c r="C949" s="73">
        <v>46617.451999999997</v>
      </c>
      <c r="D949" s="137"/>
      <c r="E949" s="136">
        <f t="shared" si="91"/>
        <v>4474.9957181183627</v>
      </c>
      <c r="F949" s="26">
        <f t="shared" si="94"/>
        <v>4475</v>
      </c>
      <c r="G949" s="27">
        <f t="shared" si="96"/>
        <v>-3.5029999999096617E-3</v>
      </c>
      <c r="O949" s="27">
        <f>G949</f>
        <v>-3.5029999999096617E-3</v>
      </c>
      <c r="P949" s="31"/>
      <c r="R949" s="44">
        <f t="shared" si="93"/>
        <v>31598.951999999997</v>
      </c>
      <c r="AB949" s="26" t="s">
        <v>66</v>
      </c>
      <c r="AD949" s="27"/>
      <c r="AG949" s="26" t="s">
        <v>68</v>
      </c>
    </row>
    <row r="950" spans="1:33" s="26" customFormat="1" ht="12.95" customHeight="1" x14ac:dyDescent="0.2">
      <c r="A950" s="74" t="s">
        <v>205</v>
      </c>
      <c r="B950" s="53"/>
      <c r="C950" s="73">
        <v>46617.46</v>
      </c>
      <c r="D950" s="137"/>
      <c r="E950" s="136">
        <f t="shared" si="91"/>
        <v>4475.0054968945769</v>
      </c>
      <c r="F950" s="26">
        <f t="shared" si="94"/>
        <v>4475</v>
      </c>
      <c r="G950" s="27">
        <f t="shared" si="96"/>
        <v>4.4970000017201528E-3</v>
      </c>
      <c r="O950" s="27">
        <f>G950</f>
        <v>4.4970000017201528E-3</v>
      </c>
      <c r="P950" s="31"/>
      <c r="R950" s="44">
        <f t="shared" si="93"/>
        <v>31598.959999999999</v>
      </c>
      <c r="AB950" s="26" t="s">
        <v>66</v>
      </c>
      <c r="AD950" s="27"/>
      <c r="AG950" s="26" t="s">
        <v>68</v>
      </c>
    </row>
    <row r="951" spans="1:33" s="26" customFormat="1" ht="12.95" customHeight="1" x14ac:dyDescent="0.2">
      <c r="A951" s="74" t="s">
        <v>206</v>
      </c>
      <c r="B951" s="53"/>
      <c r="C951" s="73">
        <v>46657.53</v>
      </c>
      <c r="D951" s="137"/>
      <c r="E951" s="136">
        <f t="shared" si="91"/>
        <v>4523.9849422492352</v>
      </c>
      <c r="F951" s="26">
        <f t="shared" si="94"/>
        <v>4524</v>
      </c>
      <c r="G951" s="27">
        <f t="shared" si="96"/>
        <v>-1.2318720000621397E-2</v>
      </c>
      <c r="N951" s="27">
        <f t="shared" ref="N951:N958" si="97">G951</f>
        <v>-1.2318720000621397E-2</v>
      </c>
      <c r="P951" s="31"/>
      <c r="R951" s="44">
        <f t="shared" si="93"/>
        <v>31639.03</v>
      </c>
      <c r="AB951" s="26" t="s">
        <v>66</v>
      </c>
      <c r="AC951" s="26">
        <v>8</v>
      </c>
      <c r="AD951" s="27"/>
      <c r="AE951" s="26" t="s">
        <v>191</v>
      </c>
      <c r="AG951" s="26" t="s">
        <v>65</v>
      </c>
    </row>
    <row r="952" spans="1:33" s="26" customFormat="1" ht="12.95" customHeight="1" x14ac:dyDescent="0.2">
      <c r="A952" s="74" t="s">
        <v>206</v>
      </c>
      <c r="B952" s="53"/>
      <c r="C952" s="73">
        <v>46717.25</v>
      </c>
      <c r="D952" s="137"/>
      <c r="E952" s="136">
        <f t="shared" si="91"/>
        <v>4596.9835066759942</v>
      </c>
      <c r="F952" s="26">
        <f t="shared" si="94"/>
        <v>4597</v>
      </c>
      <c r="G952" s="27">
        <f t="shared" si="96"/>
        <v>-1.3493160004145466E-2</v>
      </c>
      <c r="N952" s="27">
        <f t="shared" si="97"/>
        <v>-1.3493160004145466E-2</v>
      </c>
      <c r="P952" s="31"/>
      <c r="R952" s="44">
        <f t="shared" si="93"/>
        <v>31698.75</v>
      </c>
      <c r="AB952" s="26" t="s">
        <v>66</v>
      </c>
      <c r="AC952" s="26">
        <v>6</v>
      </c>
      <c r="AD952" s="27"/>
      <c r="AE952" s="26" t="s">
        <v>69</v>
      </c>
      <c r="AG952" s="26" t="s">
        <v>65</v>
      </c>
    </row>
    <row r="953" spans="1:33" s="26" customFormat="1" ht="12.95" customHeight="1" x14ac:dyDescent="0.2">
      <c r="A953" s="74" t="s">
        <v>207</v>
      </c>
      <c r="B953" s="53"/>
      <c r="C953" s="73">
        <v>46753.241000000002</v>
      </c>
      <c r="D953" s="137"/>
      <c r="E953" s="136">
        <f t="shared" si="91"/>
        <v>4640.9769985092762</v>
      </c>
      <c r="F953" s="26">
        <f t="shared" si="94"/>
        <v>4641</v>
      </c>
      <c r="G953" s="27">
        <f t="shared" si="96"/>
        <v>-1.8817479998688214E-2</v>
      </c>
      <c r="N953" s="27">
        <f t="shared" si="97"/>
        <v>-1.8817479998688214E-2</v>
      </c>
      <c r="P953" s="31"/>
      <c r="R953" s="44">
        <f t="shared" si="93"/>
        <v>31734.741000000002</v>
      </c>
      <c r="AB953" s="26" t="s">
        <v>66</v>
      </c>
      <c r="AC953" s="26">
        <v>6</v>
      </c>
      <c r="AD953" s="27"/>
      <c r="AE953" s="26" t="s">
        <v>92</v>
      </c>
      <c r="AG953" s="26" t="s">
        <v>65</v>
      </c>
    </row>
    <row r="954" spans="1:33" s="26" customFormat="1" ht="12.95" customHeight="1" x14ac:dyDescent="0.2">
      <c r="A954" s="74" t="s">
        <v>207</v>
      </c>
      <c r="B954" s="53"/>
      <c r="C954" s="73">
        <v>46753.249000000003</v>
      </c>
      <c r="D954" s="137"/>
      <c r="E954" s="136">
        <f t="shared" si="91"/>
        <v>4640.9867772854905</v>
      </c>
      <c r="F954" s="26">
        <f t="shared" si="94"/>
        <v>4641</v>
      </c>
      <c r="G954" s="27">
        <f t="shared" si="96"/>
        <v>-1.0817479997058399E-2</v>
      </c>
      <c r="N954" s="27">
        <f t="shared" si="97"/>
        <v>-1.0817479997058399E-2</v>
      </c>
      <c r="P954" s="31"/>
      <c r="R954" s="44">
        <f t="shared" si="93"/>
        <v>31734.749000000003</v>
      </c>
      <c r="AB954" s="26" t="s">
        <v>66</v>
      </c>
      <c r="AC954" s="26">
        <v>6</v>
      </c>
      <c r="AD954" s="27"/>
      <c r="AE954" s="26" t="s">
        <v>69</v>
      </c>
      <c r="AG954" s="26" t="s">
        <v>65</v>
      </c>
    </row>
    <row r="955" spans="1:33" s="26" customFormat="1" ht="12.95" customHeight="1" x14ac:dyDescent="0.2">
      <c r="A955" s="74" t="s">
        <v>207</v>
      </c>
      <c r="B955" s="53"/>
      <c r="C955" s="73">
        <v>46753.250999999997</v>
      </c>
      <c r="D955" s="137"/>
      <c r="E955" s="136">
        <f t="shared" si="91"/>
        <v>4640.9892219795356</v>
      </c>
      <c r="F955" s="26">
        <f t="shared" si="94"/>
        <v>4641</v>
      </c>
      <c r="G955" s="27">
        <f t="shared" si="96"/>
        <v>-8.817480003926903E-3</v>
      </c>
      <c r="N955" s="27">
        <f t="shared" si="97"/>
        <v>-8.817480003926903E-3</v>
      </c>
      <c r="P955" s="31"/>
      <c r="R955" s="44">
        <f t="shared" si="93"/>
        <v>31734.750999999997</v>
      </c>
      <c r="AB955" s="26" t="s">
        <v>66</v>
      </c>
      <c r="AC955" s="26">
        <v>8</v>
      </c>
      <c r="AD955" s="27"/>
      <c r="AE955" s="26" t="s">
        <v>71</v>
      </c>
      <c r="AG955" s="26" t="s">
        <v>65</v>
      </c>
    </row>
    <row r="956" spans="1:33" s="26" customFormat="1" ht="12.95" customHeight="1" x14ac:dyDescent="0.2">
      <c r="A956" s="74" t="s">
        <v>207</v>
      </c>
      <c r="B956" s="53"/>
      <c r="C956" s="73">
        <v>46762.252999999997</v>
      </c>
      <c r="D956" s="137"/>
      <c r="E956" s="136">
        <f t="shared" si="91"/>
        <v>4651.9927899127188</v>
      </c>
      <c r="F956" s="26">
        <f t="shared" si="94"/>
        <v>4652</v>
      </c>
      <c r="G956" s="27">
        <f t="shared" si="96"/>
        <v>-5.8985600044252351E-3</v>
      </c>
      <c r="N956" s="27">
        <f t="shared" si="97"/>
        <v>-5.8985600044252351E-3</v>
      </c>
      <c r="P956" s="31"/>
      <c r="R956" s="44">
        <f t="shared" si="93"/>
        <v>31743.752999999997</v>
      </c>
      <c r="AB956" s="26" t="s">
        <v>66</v>
      </c>
      <c r="AC956" s="26">
        <v>7</v>
      </c>
      <c r="AD956" s="27"/>
      <c r="AE956" s="26" t="s">
        <v>71</v>
      </c>
      <c r="AG956" s="26" t="s">
        <v>65</v>
      </c>
    </row>
    <row r="957" spans="1:33" s="26" customFormat="1" ht="12.95" customHeight="1" x14ac:dyDescent="0.2">
      <c r="A957" s="74" t="s">
        <v>207</v>
      </c>
      <c r="B957" s="53"/>
      <c r="C957" s="73">
        <v>46762.254999999997</v>
      </c>
      <c r="D957" s="137"/>
      <c r="E957" s="136">
        <f t="shared" si="91"/>
        <v>4651.9952346067721</v>
      </c>
      <c r="F957" s="26">
        <f t="shared" si="94"/>
        <v>4652</v>
      </c>
      <c r="G957" s="27">
        <f t="shared" si="96"/>
        <v>-3.8985600040177815E-3</v>
      </c>
      <c r="N957" s="27">
        <f t="shared" si="97"/>
        <v>-3.8985600040177815E-3</v>
      </c>
      <c r="P957" s="31"/>
      <c r="R957" s="44">
        <f t="shared" si="93"/>
        <v>31743.754999999997</v>
      </c>
      <c r="AB957" s="26" t="s">
        <v>66</v>
      </c>
      <c r="AC957" s="26">
        <v>9</v>
      </c>
      <c r="AD957" s="27"/>
      <c r="AE957" s="26" t="s">
        <v>208</v>
      </c>
      <c r="AG957" s="26" t="s">
        <v>65</v>
      </c>
    </row>
    <row r="958" spans="1:33" s="26" customFormat="1" ht="12.95" customHeight="1" x14ac:dyDescent="0.2">
      <c r="A958" s="74" t="s">
        <v>209</v>
      </c>
      <c r="B958" s="53"/>
      <c r="C958" s="73">
        <v>46900.506000000001</v>
      </c>
      <c r="D958" s="137"/>
      <c r="E958" s="136">
        <f t="shared" si="91"/>
        <v>4820.985933377101</v>
      </c>
      <c r="F958" s="26">
        <f t="shared" si="94"/>
        <v>4821</v>
      </c>
      <c r="G958" s="27">
        <f t="shared" si="96"/>
        <v>-1.1507880000863224E-2</v>
      </c>
      <c r="N958" s="27">
        <f t="shared" si="97"/>
        <v>-1.1507880000863224E-2</v>
      </c>
      <c r="P958" s="31"/>
      <c r="R958" s="44">
        <f t="shared" si="93"/>
        <v>31882.006000000001</v>
      </c>
      <c r="AB958" s="26" t="s">
        <v>66</v>
      </c>
      <c r="AC958" s="26">
        <v>6</v>
      </c>
      <c r="AD958" s="27"/>
      <c r="AE958" s="26" t="s">
        <v>69</v>
      </c>
      <c r="AG958" s="26" t="s">
        <v>65</v>
      </c>
    </row>
    <row r="959" spans="1:33" s="26" customFormat="1" ht="12.95" customHeight="1" x14ac:dyDescent="0.2">
      <c r="A959" s="74" t="s">
        <v>356</v>
      </c>
      <c r="B959" s="53"/>
      <c r="C959" s="73">
        <v>46912.779000000002</v>
      </c>
      <c r="D959" s="73"/>
      <c r="E959" s="136">
        <f t="shared" si="91"/>
        <v>4835.9877984341956</v>
      </c>
      <c r="F959" s="26">
        <f t="shared" si="94"/>
        <v>4836</v>
      </c>
      <c r="G959" s="27">
        <f t="shared" si="96"/>
        <v>-9.9820799950975925E-3</v>
      </c>
      <c r="K959" s="26">
        <f>G959</f>
        <v>-9.9820799950975925E-3</v>
      </c>
      <c r="P959" s="31"/>
      <c r="R959" s="44">
        <f t="shared" si="93"/>
        <v>31894.279000000002</v>
      </c>
    </row>
    <row r="960" spans="1:33" s="26" customFormat="1" ht="12.95" customHeight="1" x14ac:dyDescent="0.2">
      <c r="A960" s="74" t="s">
        <v>210</v>
      </c>
      <c r="B960" s="53"/>
      <c r="C960" s="73">
        <v>46914.413</v>
      </c>
      <c r="D960" s="137"/>
      <c r="E960" s="136">
        <f t="shared" si="91"/>
        <v>4837.9851134756082</v>
      </c>
      <c r="F960" s="26">
        <f t="shared" ref="F960:F991" si="98">ROUND(2*E960,0)/2</f>
        <v>4838</v>
      </c>
      <c r="G960" s="27">
        <f t="shared" si="96"/>
        <v>-1.2178639997728169E-2</v>
      </c>
      <c r="N960" s="27">
        <f>G960</f>
        <v>-1.2178639997728169E-2</v>
      </c>
      <c r="P960" s="31"/>
      <c r="R960" s="44">
        <f t="shared" si="93"/>
        <v>31895.913</v>
      </c>
      <c r="AB960" s="26" t="s">
        <v>66</v>
      </c>
      <c r="AC960" s="26">
        <v>9</v>
      </c>
      <c r="AD960" s="27"/>
      <c r="AE960" s="26" t="s">
        <v>191</v>
      </c>
      <c r="AG960" s="26" t="s">
        <v>65</v>
      </c>
    </row>
    <row r="961" spans="1:33" s="26" customFormat="1" ht="12.95" customHeight="1" x14ac:dyDescent="0.2">
      <c r="A961" s="74" t="s">
        <v>356</v>
      </c>
      <c r="B961" s="53"/>
      <c r="C961" s="73">
        <v>46935.684999999998</v>
      </c>
      <c r="D961" s="73"/>
      <c r="E961" s="136">
        <f t="shared" si="91"/>
        <v>4863.9868794248014</v>
      </c>
      <c r="F961" s="26">
        <f t="shared" si="98"/>
        <v>4864</v>
      </c>
      <c r="G961" s="27">
        <f t="shared" si="96"/>
        <v>-1.0733920003985986E-2</v>
      </c>
      <c r="K961" s="26">
        <f t="shared" ref="K961:K967" si="99">G961</f>
        <v>-1.0733920003985986E-2</v>
      </c>
      <c r="P961" s="31"/>
      <c r="R961" s="44">
        <f t="shared" si="93"/>
        <v>31917.184999999998</v>
      </c>
    </row>
    <row r="962" spans="1:33" s="26" customFormat="1" ht="12.95" customHeight="1" x14ac:dyDescent="0.2">
      <c r="A962" s="74" t="s">
        <v>356</v>
      </c>
      <c r="B962" s="53"/>
      <c r="C962" s="73">
        <v>46939.775000000001</v>
      </c>
      <c r="D962" s="73"/>
      <c r="E962" s="136">
        <f t="shared" si="91"/>
        <v>4868.9862787634765</v>
      </c>
      <c r="F962" s="26">
        <f t="shared" si="98"/>
        <v>4869</v>
      </c>
      <c r="G962" s="27">
        <f t="shared" si="96"/>
        <v>-1.1225319998629857E-2</v>
      </c>
      <c r="K962" s="26">
        <f t="shared" si="99"/>
        <v>-1.1225319998629857E-2</v>
      </c>
      <c r="P962" s="31"/>
      <c r="R962" s="44">
        <f t="shared" si="93"/>
        <v>31921.275000000001</v>
      </c>
    </row>
    <row r="963" spans="1:33" s="26" customFormat="1" ht="12.95" customHeight="1" x14ac:dyDescent="0.2">
      <c r="A963" s="74" t="s">
        <v>356</v>
      </c>
      <c r="B963" s="53"/>
      <c r="C963" s="73">
        <v>46939.775999999998</v>
      </c>
      <c r="D963" s="73"/>
      <c r="E963" s="136">
        <f t="shared" si="91"/>
        <v>4868.9875011104996</v>
      </c>
      <c r="F963" s="26">
        <f t="shared" si="98"/>
        <v>4869</v>
      </c>
      <c r="G963" s="27">
        <f t="shared" si="96"/>
        <v>-1.0225320002064109E-2</v>
      </c>
      <c r="K963" s="26">
        <f t="shared" si="99"/>
        <v>-1.0225320002064109E-2</v>
      </c>
      <c r="P963" s="31"/>
      <c r="R963" s="44">
        <f t="shared" si="93"/>
        <v>31921.275999999998</v>
      </c>
    </row>
    <row r="964" spans="1:33" s="26" customFormat="1" ht="12.95" customHeight="1" x14ac:dyDescent="0.2">
      <c r="A964" s="74" t="s">
        <v>356</v>
      </c>
      <c r="B964" s="53"/>
      <c r="C964" s="73">
        <v>46944.682999999997</v>
      </c>
      <c r="D964" s="73"/>
      <c r="E964" s="136">
        <f t="shared" si="91"/>
        <v>4874.9855579698769</v>
      </c>
      <c r="F964" s="26">
        <f t="shared" si="98"/>
        <v>4875</v>
      </c>
      <c r="G964" s="27">
        <f t="shared" si="96"/>
        <v>-1.1815000005299225E-2</v>
      </c>
      <c r="K964" s="26">
        <f t="shared" si="99"/>
        <v>-1.1815000005299225E-2</v>
      </c>
      <c r="P964" s="31"/>
      <c r="R964" s="44">
        <f t="shared" si="93"/>
        <v>31926.182999999997</v>
      </c>
    </row>
    <row r="965" spans="1:33" s="26" customFormat="1" ht="12.95" customHeight="1" x14ac:dyDescent="0.2">
      <c r="A965" s="74" t="s">
        <v>356</v>
      </c>
      <c r="B965" s="53"/>
      <c r="C965" s="73">
        <v>46948.775999999998</v>
      </c>
      <c r="D965" s="73"/>
      <c r="E965" s="136">
        <f t="shared" si="91"/>
        <v>4879.9886243496294</v>
      </c>
      <c r="F965" s="26">
        <f t="shared" si="98"/>
        <v>4880</v>
      </c>
      <c r="G965" s="27">
        <f t="shared" si="96"/>
        <v>-9.3064000029698946E-3</v>
      </c>
      <c r="K965" s="26">
        <f t="shared" si="99"/>
        <v>-9.3064000029698946E-3</v>
      </c>
      <c r="P965" s="31"/>
      <c r="R965" s="44">
        <f t="shared" si="93"/>
        <v>31930.275999999998</v>
      </c>
    </row>
    <row r="966" spans="1:33" s="26" customFormat="1" ht="12.95" customHeight="1" x14ac:dyDescent="0.2">
      <c r="A966" s="74" t="s">
        <v>356</v>
      </c>
      <c r="B966" s="53"/>
      <c r="C966" s="73">
        <v>46975.767999999996</v>
      </c>
      <c r="D966" s="73"/>
      <c r="E966" s="136">
        <f t="shared" si="91"/>
        <v>4912.9822152908037</v>
      </c>
      <c r="F966" s="26">
        <f t="shared" si="98"/>
        <v>4913</v>
      </c>
      <c r="G966" s="27">
        <f t="shared" si="96"/>
        <v>-1.4549640007317066E-2</v>
      </c>
      <c r="K966" s="26">
        <f t="shared" si="99"/>
        <v>-1.4549640007317066E-2</v>
      </c>
      <c r="P966" s="31"/>
      <c r="R966" s="44">
        <f t="shared" si="93"/>
        <v>31957.267999999996</v>
      </c>
    </row>
    <row r="967" spans="1:33" s="26" customFormat="1" ht="12.95" customHeight="1" x14ac:dyDescent="0.2">
      <c r="A967" s="74" t="s">
        <v>356</v>
      </c>
      <c r="B967" s="53"/>
      <c r="C967" s="73">
        <v>46979.862999999998</v>
      </c>
      <c r="D967" s="73"/>
      <c r="E967" s="136">
        <f t="shared" si="91"/>
        <v>4917.9877263646085</v>
      </c>
      <c r="F967" s="26">
        <f t="shared" si="98"/>
        <v>4918</v>
      </c>
      <c r="G967" s="27">
        <f t="shared" si="96"/>
        <v>-1.0041040004580282E-2</v>
      </c>
      <c r="K967" s="26">
        <f t="shared" si="99"/>
        <v>-1.0041040004580282E-2</v>
      </c>
      <c r="P967" s="31"/>
      <c r="R967" s="44">
        <f t="shared" si="93"/>
        <v>31961.362999999998</v>
      </c>
    </row>
    <row r="968" spans="1:33" s="26" customFormat="1" ht="12.95" customHeight="1" x14ac:dyDescent="0.2">
      <c r="A968" s="74" t="s">
        <v>211</v>
      </c>
      <c r="B968" s="53"/>
      <c r="C968" s="73">
        <v>46981.5</v>
      </c>
      <c r="D968" s="137"/>
      <c r="E968" s="136">
        <f t="shared" si="91"/>
        <v>4919.9887084471065</v>
      </c>
      <c r="F968" s="26">
        <f t="shared" si="98"/>
        <v>4920</v>
      </c>
      <c r="G968" s="27">
        <f t="shared" si="96"/>
        <v>-9.2376000029616989E-3</v>
      </c>
      <c r="O968" s="27">
        <f>G968</f>
        <v>-9.2376000029616989E-3</v>
      </c>
      <c r="P968" s="31"/>
      <c r="R968" s="44">
        <f t="shared" si="93"/>
        <v>31963</v>
      </c>
      <c r="AB968" s="26" t="s">
        <v>66</v>
      </c>
      <c r="AD968" s="27"/>
      <c r="AG968" s="26" t="s">
        <v>68</v>
      </c>
    </row>
    <row r="969" spans="1:33" s="26" customFormat="1" ht="12.95" customHeight="1" x14ac:dyDescent="0.2">
      <c r="A969" s="74" t="s">
        <v>211</v>
      </c>
      <c r="B969" s="53"/>
      <c r="C969" s="73">
        <v>46995.413999999997</v>
      </c>
      <c r="D969" s="137"/>
      <c r="E969" s="136">
        <f t="shared" si="91"/>
        <v>4936.9964449747977</v>
      </c>
      <c r="F969" s="26">
        <f t="shared" si="98"/>
        <v>4937</v>
      </c>
      <c r="G969" s="27">
        <f t="shared" si="96"/>
        <v>-2.9083600020385347E-3</v>
      </c>
      <c r="O969" s="27">
        <f>G969</f>
        <v>-2.9083600020385347E-3</v>
      </c>
      <c r="P969" s="31"/>
      <c r="R969" s="44">
        <f t="shared" si="93"/>
        <v>31976.913999999997</v>
      </c>
      <c r="AB969" s="26" t="s">
        <v>66</v>
      </c>
      <c r="AD969" s="27"/>
      <c r="AG969" s="26" t="s">
        <v>68</v>
      </c>
    </row>
    <row r="970" spans="1:33" s="26" customFormat="1" ht="12.95" customHeight="1" x14ac:dyDescent="0.2">
      <c r="A970" s="74" t="s">
        <v>212</v>
      </c>
      <c r="B970" s="53"/>
      <c r="C970" s="73">
        <v>46999.498</v>
      </c>
      <c r="D970" s="137"/>
      <c r="E970" s="136">
        <f t="shared" si="91"/>
        <v>4941.9885102313128</v>
      </c>
      <c r="F970" s="26">
        <f t="shared" si="98"/>
        <v>4942</v>
      </c>
      <c r="G970" s="27">
        <f t="shared" si="96"/>
        <v>-9.3997599979047664E-3</v>
      </c>
      <c r="N970" s="27">
        <f>G970</f>
        <v>-9.3997599979047664E-3</v>
      </c>
      <c r="P970" s="31"/>
      <c r="R970" s="44">
        <f t="shared" si="93"/>
        <v>31980.998</v>
      </c>
      <c r="AB970" s="26" t="s">
        <v>66</v>
      </c>
      <c r="AC970" s="26">
        <v>7</v>
      </c>
      <c r="AD970" s="27"/>
      <c r="AE970" s="26" t="s">
        <v>69</v>
      </c>
      <c r="AG970" s="26" t="s">
        <v>65</v>
      </c>
    </row>
    <row r="971" spans="1:33" s="26" customFormat="1" ht="12.95" customHeight="1" x14ac:dyDescent="0.2">
      <c r="A971" s="74" t="s">
        <v>211</v>
      </c>
      <c r="B971" s="53"/>
      <c r="C971" s="73">
        <v>46999.499000000003</v>
      </c>
      <c r="D971" s="137"/>
      <c r="E971" s="136">
        <f t="shared" si="91"/>
        <v>4941.989732578344</v>
      </c>
      <c r="F971" s="26">
        <f t="shared" si="98"/>
        <v>4942</v>
      </c>
      <c r="G971" s="27">
        <f t="shared" si="96"/>
        <v>-8.3997599940630607E-3</v>
      </c>
      <c r="O971" s="27">
        <f t="shared" ref="O971:O977" si="100">G971</f>
        <v>-8.3997599940630607E-3</v>
      </c>
      <c r="P971" s="31"/>
      <c r="R971" s="44">
        <f t="shared" si="93"/>
        <v>31980.999000000003</v>
      </c>
      <c r="AB971" s="26" t="s">
        <v>66</v>
      </c>
      <c r="AD971" s="27"/>
      <c r="AG971" s="26" t="s">
        <v>68</v>
      </c>
    </row>
    <row r="972" spans="1:33" s="26" customFormat="1" ht="12.95" customHeight="1" x14ac:dyDescent="0.2">
      <c r="A972" s="47" t="s">
        <v>211</v>
      </c>
      <c r="B972" s="54"/>
      <c r="C972" s="38">
        <v>46999.499000000003</v>
      </c>
      <c r="D972" s="50"/>
      <c r="E972" s="26">
        <f t="shared" si="91"/>
        <v>4941.989732578344</v>
      </c>
      <c r="F972" s="26">
        <f t="shared" si="98"/>
        <v>4942</v>
      </c>
      <c r="G972" s="27">
        <f t="shared" si="96"/>
        <v>-8.3997599940630607E-3</v>
      </c>
      <c r="O972" s="27">
        <f t="shared" si="100"/>
        <v>-8.3997599940630607E-3</v>
      </c>
      <c r="P972" s="31"/>
      <c r="R972" s="44">
        <f t="shared" si="93"/>
        <v>31980.999000000003</v>
      </c>
      <c r="AB972" s="26" t="s">
        <v>66</v>
      </c>
      <c r="AD972" s="27"/>
      <c r="AG972" s="26" t="s">
        <v>68</v>
      </c>
    </row>
    <row r="973" spans="1:33" s="26" customFormat="1" ht="12.95" customHeight="1" x14ac:dyDescent="0.2">
      <c r="A973" s="47" t="s">
        <v>211</v>
      </c>
      <c r="B973" s="54"/>
      <c r="C973" s="38">
        <v>46999.5</v>
      </c>
      <c r="D973" s="50"/>
      <c r="E973" s="26">
        <f t="shared" si="91"/>
        <v>4941.9909549253662</v>
      </c>
      <c r="F973" s="26">
        <f t="shared" si="98"/>
        <v>4942</v>
      </c>
      <c r="G973" s="27">
        <f t="shared" si="96"/>
        <v>-7.3997599974973127E-3</v>
      </c>
      <c r="O973" s="27">
        <f t="shared" si="100"/>
        <v>-7.3997599974973127E-3</v>
      </c>
      <c r="P973" s="31"/>
      <c r="R973" s="44">
        <f t="shared" si="93"/>
        <v>31981</v>
      </c>
      <c r="AB973" s="26" t="s">
        <v>66</v>
      </c>
      <c r="AD973" s="27"/>
      <c r="AG973" s="26" t="s">
        <v>68</v>
      </c>
    </row>
    <row r="974" spans="1:33" s="26" customFormat="1" ht="12.95" customHeight="1" x14ac:dyDescent="0.2">
      <c r="A974" s="47" t="s">
        <v>211</v>
      </c>
      <c r="B974" s="54"/>
      <c r="C974" s="38">
        <v>46999.502</v>
      </c>
      <c r="D974" s="50"/>
      <c r="E974" s="26">
        <f t="shared" si="91"/>
        <v>4941.9933996194195</v>
      </c>
      <c r="F974" s="26">
        <f t="shared" si="98"/>
        <v>4942</v>
      </c>
      <c r="G974" s="27">
        <f t="shared" si="96"/>
        <v>-5.3997599970898591E-3</v>
      </c>
      <c r="O974" s="27">
        <f t="shared" si="100"/>
        <v>-5.3997599970898591E-3</v>
      </c>
      <c r="P974" s="31"/>
      <c r="R974" s="44">
        <f t="shared" si="93"/>
        <v>31981.002</v>
      </c>
      <c r="AB974" s="26" t="s">
        <v>66</v>
      </c>
      <c r="AD974" s="27"/>
      <c r="AG974" s="26" t="s">
        <v>68</v>
      </c>
    </row>
    <row r="975" spans="1:33" s="26" customFormat="1" ht="12.95" customHeight="1" x14ac:dyDescent="0.2">
      <c r="A975" s="47" t="s">
        <v>211</v>
      </c>
      <c r="B975" s="54"/>
      <c r="C975" s="38">
        <v>46999.508000000002</v>
      </c>
      <c r="D975" s="50"/>
      <c r="E975" s="26">
        <f t="shared" si="91"/>
        <v>4942.0007337015804</v>
      </c>
      <c r="F975" s="26">
        <f t="shared" si="98"/>
        <v>4942</v>
      </c>
      <c r="G975" s="27">
        <f t="shared" si="96"/>
        <v>6.0024000413250178E-4</v>
      </c>
      <c r="O975" s="27">
        <f t="shared" si="100"/>
        <v>6.0024000413250178E-4</v>
      </c>
      <c r="P975" s="31"/>
      <c r="R975" s="44">
        <f t="shared" si="93"/>
        <v>31981.008000000002</v>
      </c>
      <c r="AB975" s="26" t="s">
        <v>66</v>
      </c>
      <c r="AD975" s="27"/>
      <c r="AG975" s="26" t="s">
        <v>68</v>
      </c>
    </row>
    <row r="976" spans="1:33" s="26" customFormat="1" ht="12.95" customHeight="1" x14ac:dyDescent="0.2">
      <c r="A976" s="47" t="s">
        <v>211</v>
      </c>
      <c r="B976" s="54"/>
      <c r="C976" s="38">
        <v>46999.51</v>
      </c>
      <c r="D976" s="50"/>
      <c r="E976" s="26">
        <f t="shared" si="91"/>
        <v>4942.0031783956347</v>
      </c>
      <c r="F976" s="26">
        <f t="shared" si="98"/>
        <v>4942</v>
      </c>
      <c r="G976" s="27">
        <f t="shared" si="96"/>
        <v>2.6002400045399554E-3</v>
      </c>
      <c r="O976" s="27">
        <f t="shared" si="100"/>
        <v>2.6002400045399554E-3</v>
      </c>
      <c r="P976" s="31"/>
      <c r="R976" s="44">
        <f t="shared" si="93"/>
        <v>31981.010000000002</v>
      </c>
      <c r="AB976" s="26" t="s">
        <v>66</v>
      </c>
      <c r="AD976" s="27"/>
      <c r="AG976" s="26" t="s">
        <v>68</v>
      </c>
    </row>
    <row r="977" spans="1:33" s="26" customFormat="1" ht="12.95" customHeight="1" x14ac:dyDescent="0.2">
      <c r="A977" s="47" t="s">
        <v>211</v>
      </c>
      <c r="B977" s="54"/>
      <c r="C977" s="38">
        <v>46999.514000000003</v>
      </c>
      <c r="D977" s="50"/>
      <c r="E977" s="26">
        <f t="shared" si="91"/>
        <v>4942.0080677837414</v>
      </c>
      <c r="F977" s="26">
        <f t="shared" si="98"/>
        <v>4942</v>
      </c>
      <c r="G977" s="27">
        <f t="shared" si="96"/>
        <v>6.6002400053548627E-3</v>
      </c>
      <c r="O977" s="27">
        <f t="shared" si="100"/>
        <v>6.6002400053548627E-3</v>
      </c>
      <c r="P977" s="31"/>
      <c r="R977" s="44">
        <f t="shared" si="93"/>
        <v>31981.014000000003</v>
      </c>
      <c r="AB977" s="26" t="s">
        <v>66</v>
      </c>
      <c r="AD977" s="27"/>
      <c r="AG977" s="26" t="s">
        <v>68</v>
      </c>
    </row>
    <row r="978" spans="1:33" s="26" customFormat="1" ht="12.95" customHeight="1" x14ac:dyDescent="0.2">
      <c r="A978" s="47" t="s">
        <v>356</v>
      </c>
      <c r="B978" s="54"/>
      <c r="C978" s="38">
        <v>47002.77</v>
      </c>
      <c r="D978" s="38"/>
      <c r="E978" s="26">
        <f t="shared" si="91"/>
        <v>4945.9880297022464</v>
      </c>
      <c r="F978" s="26">
        <f t="shared" si="98"/>
        <v>4946</v>
      </c>
      <c r="G978" s="27">
        <f t="shared" si="96"/>
        <v>-9.7928800023510121E-3</v>
      </c>
      <c r="K978" s="26">
        <f>G978</f>
        <v>-9.7928800023510121E-3</v>
      </c>
      <c r="P978" s="31"/>
      <c r="R978" s="44">
        <f t="shared" si="93"/>
        <v>31984.269999999997</v>
      </c>
    </row>
    <row r="979" spans="1:33" s="26" customFormat="1" ht="12.95" customHeight="1" x14ac:dyDescent="0.2">
      <c r="A979" s="47" t="s">
        <v>213</v>
      </c>
      <c r="B979" s="54"/>
      <c r="C979" s="38">
        <v>47004.411</v>
      </c>
      <c r="D979" s="50"/>
      <c r="E979" s="26">
        <f t="shared" si="91"/>
        <v>4947.9939011728511</v>
      </c>
      <c r="F979" s="26">
        <f t="shared" si="98"/>
        <v>4948</v>
      </c>
      <c r="G979" s="27">
        <f t="shared" si="96"/>
        <v>-4.9894399999175221E-3</v>
      </c>
      <c r="N979" s="27">
        <f>G979</f>
        <v>-4.9894399999175221E-3</v>
      </c>
      <c r="P979" s="31"/>
      <c r="R979" s="44">
        <f t="shared" si="93"/>
        <v>31985.911</v>
      </c>
      <c r="AB979" s="26" t="s">
        <v>66</v>
      </c>
      <c r="AC979" s="26">
        <v>10</v>
      </c>
      <c r="AD979" s="27"/>
      <c r="AE979" s="26" t="s">
        <v>184</v>
      </c>
      <c r="AG979" s="26" t="s">
        <v>65</v>
      </c>
    </row>
    <row r="980" spans="1:33" s="26" customFormat="1" ht="12.95" customHeight="1" x14ac:dyDescent="0.2">
      <c r="A980" s="47" t="s">
        <v>356</v>
      </c>
      <c r="B980" s="54"/>
      <c r="C980" s="38">
        <v>47021.584000000003</v>
      </c>
      <c r="D980" s="38"/>
      <c r="E980" s="26">
        <f t="shared" si="91"/>
        <v>4968.98526666014</v>
      </c>
      <c r="F980" s="26">
        <f t="shared" si="98"/>
        <v>4969</v>
      </c>
      <c r="G980" s="27">
        <f t="shared" si="96"/>
        <v>-1.2053319995175116E-2</v>
      </c>
      <c r="K980" s="26">
        <f>G980</f>
        <v>-1.2053319995175116E-2</v>
      </c>
      <c r="P980" s="31"/>
      <c r="R980" s="44">
        <f t="shared" si="93"/>
        <v>32003.084000000003</v>
      </c>
    </row>
    <row r="981" spans="1:33" s="26" customFormat="1" ht="12.95" customHeight="1" x14ac:dyDescent="0.2">
      <c r="A981" s="47" t="s">
        <v>356</v>
      </c>
      <c r="B981" s="54"/>
      <c r="C981" s="38">
        <v>47025.675000000003</v>
      </c>
      <c r="D981" s="38"/>
      <c r="E981" s="26">
        <f t="shared" ref="E981:E1044" si="101">(C981-C$7)/C$8</f>
        <v>4973.9858883458382</v>
      </c>
      <c r="F981" s="26">
        <f t="shared" si="98"/>
        <v>4974</v>
      </c>
      <c r="G981" s="27">
        <f t="shared" si="96"/>
        <v>-1.1544720000529196E-2</v>
      </c>
      <c r="K981" s="26">
        <f>G981</f>
        <v>-1.1544720000529196E-2</v>
      </c>
      <c r="P981" s="31"/>
      <c r="R981" s="44">
        <f t="shared" ref="R981:R1044" si="102">+C981-15018.5</f>
        <v>32007.175000000003</v>
      </c>
    </row>
    <row r="982" spans="1:33" s="26" customFormat="1" ht="12.95" customHeight="1" x14ac:dyDescent="0.2">
      <c r="A982" s="47" t="s">
        <v>211</v>
      </c>
      <c r="B982" s="54"/>
      <c r="C982" s="38">
        <v>47031.396999999997</v>
      </c>
      <c r="D982" s="50"/>
      <c r="E982" s="26">
        <f t="shared" si="101"/>
        <v>4980.9801580318644</v>
      </c>
      <c r="F982" s="26">
        <f t="shared" si="98"/>
        <v>4981</v>
      </c>
      <c r="G982" s="27">
        <f t="shared" si="96"/>
        <v>-1.6232680005487055E-2</v>
      </c>
      <c r="O982" s="27">
        <f t="shared" ref="O982:O990" si="103">G982</f>
        <v>-1.6232680005487055E-2</v>
      </c>
      <c r="P982" s="31"/>
      <c r="R982" s="44">
        <f t="shared" si="102"/>
        <v>32012.896999999997</v>
      </c>
      <c r="AB982" s="26" t="s">
        <v>66</v>
      </c>
      <c r="AD982" s="27"/>
      <c r="AG982" s="26" t="s">
        <v>68</v>
      </c>
    </row>
    <row r="983" spans="1:33" s="26" customFormat="1" ht="12.95" customHeight="1" x14ac:dyDescent="0.2">
      <c r="A983" s="47" t="s">
        <v>211</v>
      </c>
      <c r="B983" s="54"/>
      <c r="C983" s="38">
        <v>47031.402000000002</v>
      </c>
      <c r="D983" s="50"/>
      <c r="E983" s="26">
        <f t="shared" si="101"/>
        <v>4980.9862697670033</v>
      </c>
      <c r="F983" s="26">
        <f t="shared" si="98"/>
        <v>4981</v>
      </c>
      <c r="G983" s="27">
        <f t="shared" si="96"/>
        <v>-1.1232680000830442E-2</v>
      </c>
      <c r="O983" s="27">
        <f t="shared" si="103"/>
        <v>-1.1232680000830442E-2</v>
      </c>
      <c r="P983" s="31"/>
      <c r="R983" s="44">
        <f t="shared" si="102"/>
        <v>32012.902000000002</v>
      </c>
      <c r="AB983" s="26" t="s">
        <v>66</v>
      </c>
      <c r="AD983" s="27"/>
      <c r="AG983" s="26" t="s">
        <v>68</v>
      </c>
    </row>
    <row r="984" spans="1:33" s="26" customFormat="1" ht="12.95" customHeight="1" x14ac:dyDescent="0.2">
      <c r="A984" s="47" t="s">
        <v>211</v>
      </c>
      <c r="B984" s="54"/>
      <c r="C984" s="38">
        <v>47031.402000000002</v>
      </c>
      <c r="D984" s="50"/>
      <c r="E984" s="26">
        <f t="shared" si="101"/>
        <v>4980.9862697670033</v>
      </c>
      <c r="F984" s="26">
        <f t="shared" si="98"/>
        <v>4981</v>
      </c>
      <c r="G984" s="27">
        <f t="shared" si="96"/>
        <v>-1.1232680000830442E-2</v>
      </c>
      <c r="O984" s="27">
        <f t="shared" si="103"/>
        <v>-1.1232680000830442E-2</v>
      </c>
      <c r="P984" s="31"/>
      <c r="R984" s="44">
        <f t="shared" si="102"/>
        <v>32012.902000000002</v>
      </c>
      <c r="AB984" s="26" t="s">
        <v>66</v>
      </c>
      <c r="AD984" s="27"/>
      <c r="AG984" s="26" t="s">
        <v>68</v>
      </c>
    </row>
    <row r="985" spans="1:33" s="26" customFormat="1" ht="12.95" customHeight="1" x14ac:dyDescent="0.2">
      <c r="A985" s="47" t="s">
        <v>211</v>
      </c>
      <c r="B985" s="54"/>
      <c r="C985" s="38">
        <v>47031.402000000002</v>
      </c>
      <c r="D985" s="50"/>
      <c r="E985" s="26">
        <f t="shared" si="101"/>
        <v>4980.9862697670033</v>
      </c>
      <c r="F985" s="26">
        <f t="shared" si="98"/>
        <v>4981</v>
      </c>
      <c r="G985" s="27">
        <f t="shared" si="96"/>
        <v>-1.1232680000830442E-2</v>
      </c>
      <c r="O985" s="27">
        <f t="shared" si="103"/>
        <v>-1.1232680000830442E-2</v>
      </c>
      <c r="P985" s="31"/>
      <c r="R985" s="44">
        <f t="shared" si="102"/>
        <v>32012.902000000002</v>
      </c>
      <c r="AB985" s="26" t="s">
        <v>66</v>
      </c>
      <c r="AD985" s="27"/>
      <c r="AG985" s="26" t="s">
        <v>68</v>
      </c>
    </row>
    <row r="986" spans="1:33" s="26" customFormat="1" ht="12.95" customHeight="1" x14ac:dyDescent="0.2">
      <c r="A986" s="47" t="s">
        <v>211</v>
      </c>
      <c r="B986" s="54"/>
      <c r="C986" s="38">
        <v>47031.402999999998</v>
      </c>
      <c r="D986" s="50"/>
      <c r="E986" s="26">
        <f t="shared" si="101"/>
        <v>4980.9874921140254</v>
      </c>
      <c r="F986" s="26">
        <f t="shared" si="98"/>
        <v>4981</v>
      </c>
      <c r="G986" s="27">
        <f t="shared" si="96"/>
        <v>-1.0232680004264694E-2</v>
      </c>
      <c r="O986" s="27">
        <f t="shared" si="103"/>
        <v>-1.0232680004264694E-2</v>
      </c>
      <c r="P986" s="31"/>
      <c r="R986" s="44">
        <f t="shared" si="102"/>
        <v>32012.902999999998</v>
      </c>
      <c r="AB986" s="26" t="s">
        <v>66</v>
      </c>
      <c r="AD986" s="27"/>
      <c r="AG986" s="26" t="s">
        <v>68</v>
      </c>
    </row>
    <row r="987" spans="1:33" s="26" customFormat="1" ht="12.95" customHeight="1" x14ac:dyDescent="0.2">
      <c r="A987" s="47" t="s">
        <v>211</v>
      </c>
      <c r="B987" s="54"/>
      <c r="C987" s="38">
        <v>47031.406000000003</v>
      </c>
      <c r="D987" s="50"/>
      <c r="E987" s="26">
        <f t="shared" si="101"/>
        <v>4980.9911591551108</v>
      </c>
      <c r="F987" s="26">
        <f t="shared" si="98"/>
        <v>4981</v>
      </c>
      <c r="G987" s="27">
        <f t="shared" si="96"/>
        <v>-7.2326800000155345E-3</v>
      </c>
      <c r="O987" s="27">
        <f t="shared" si="103"/>
        <v>-7.2326800000155345E-3</v>
      </c>
      <c r="P987" s="31"/>
      <c r="R987" s="44">
        <f t="shared" si="102"/>
        <v>32012.906000000003</v>
      </c>
      <c r="AB987" s="26" t="s">
        <v>66</v>
      </c>
      <c r="AD987" s="27"/>
      <c r="AG987" s="26" t="s">
        <v>68</v>
      </c>
    </row>
    <row r="988" spans="1:33" s="26" customFormat="1" ht="12.95" customHeight="1" x14ac:dyDescent="0.2">
      <c r="A988" s="47" t="s">
        <v>211</v>
      </c>
      <c r="B988" s="54"/>
      <c r="C988" s="38">
        <v>47031.408000000003</v>
      </c>
      <c r="D988" s="50"/>
      <c r="E988" s="26">
        <f t="shared" si="101"/>
        <v>4980.9936038491642</v>
      </c>
      <c r="F988" s="26">
        <f t="shared" si="98"/>
        <v>4981</v>
      </c>
      <c r="G988" s="27">
        <f t="shared" si="96"/>
        <v>-5.2326799996080808E-3</v>
      </c>
      <c r="O988" s="27">
        <f t="shared" si="103"/>
        <v>-5.2326799996080808E-3</v>
      </c>
      <c r="P988" s="31"/>
      <c r="R988" s="44">
        <f t="shared" si="102"/>
        <v>32012.908000000003</v>
      </c>
      <c r="AB988" s="26" t="s">
        <v>66</v>
      </c>
      <c r="AD988" s="27"/>
      <c r="AG988" s="26" t="s">
        <v>68</v>
      </c>
    </row>
    <row r="989" spans="1:33" s="26" customFormat="1" ht="12.95" customHeight="1" x14ac:dyDescent="0.2">
      <c r="A989" s="47" t="s">
        <v>211</v>
      </c>
      <c r="B989" s="54"/>
      <c r="C989" s="38">
        <v>47031.409</v>
      </c>
      <c r="D989" s="50"/>
      <c r="E989" s="26">
        <f t="shared" si="101"/>
        <v>4980.9948261961863</v>
      </c>
      <c r="F989" s="26">
        <f t="shared" si="98"/>
        <v>4981</v>
      </c>
      <c r="G989" s="27">
        <f t="shared" si="96"/>
        <v>-4.2326800030423328E-3</v>
      </c>
      <c r="O989" s="27">
        <f t="shared" si="103"/>
        <v>-4.2326800030423328E-3</v>
      </c>
      <c r="P989" s="31"/>
      <c r="R989" s="44">
        <f t="shared" si="102"/>
        <v>32012.909</v>
      </c>
      <c r="AB989" s="26" t="s">
        <v>66</v>
      </c>
      <c r="AD989" s="27"/>
      <c r="AG989" s="26" t="s">
        <v>68</v>
      </c>
    </row>
    <row r="990" spans="1:33" s="26" customFormat="1" ht="12.95" customHeight="1" x14ac:dyDescent="0.2">
      <c r="A990" s="47" t="s">
        <v>211</v>
      </c>
      <c r="B990" s="54"/>
      <c r="C990" s="38">
        <v>47031.411999999997</v>
      </c>
      <c r="D990" s="50"/>
      <c r="E990" s="26">
        <f t="shared" si="101"/>
        <v>4980.9984932372627</v>
      </c>
      <c r="F990" s="26">
        <f t="shared" si="98"/>
        <v>4981</v>
      </c>
      <c r="G990" s="27">
        <f t="shared" si="96"/>
        <v>-1.2326800060691312E-3</v>
      </c>
      <c r="O990" s="27">
        <f t="shared" si="103"/>
        <v>-1.2326800060691312E-3</v>
      </c>
      <c r="P990" s="31"/>
      <c r="R990" s="44">
        <f t="shared" si="102"/>
        <v>32012.911999999997</v>
      </c>
      <c r="AB990" s="26" t="s">
        <v>66</v>
      </c>
      <c r="AD990" s="27"/>
      <c r="AG990" s="26" t="s">
        <v>68</v>
      </c>
    </row>
    <row r="991" spans="1:33" s="26" customFormat="1" ht="12.95" customHeight="1" x14ac:dyDescent="0.2">
      <c r="A991" s="47" t="s">
        <v>210</v>
      </c>
      <c r="B991" s="54"/>
      <c r="C991" s="38">
        <v>47036.313000000002</v>
      </c>
      <c r="D991" s="50"/>
      <c r="E991" s="26">
        <f t="shared" si="101"/>
        <v>4986.9892160144882</v>
      </c>
      <c r="F991" s="26">
        <f t="shared" si="98"/>
        <v>4987</v>
      </c>
      <c r="G991" s="27">
        <f t="shared" si="96"/>
        <v>-8.8223599959746934E-3</v>
      </c>
      <c r="N991" s="27">
        <f>G991</f>
        <v>-8.8223599959746934E-3</v>
      </c>
      <c r="P991" s="31"/>
      <c r="R991" s="44">
        <f t="shared" si="102"/>
        <v>32017.813000000002</v>
      </c>
      <c r="AB991" s="26" t="s">
        <v>66</v>
      </c>
      <c r="AC991" s="26">
        <v>7</v>
      </c>
      <c r="AD991" s="27"/>
      <c r="AE991" s="26" t="s">
        <v>71</v>
      </c>
      <c r="AG991" s="26" t="s">
        <v>65</v>
      </c>
    </row>
    <row r="992" spans="1:33" s="26" customFormat="1" ht="12.95" customHeight="1" x14ac:dyDescent="0.2">
      <c r="A992" s="47" t="s">
        <v>213</v>
      </c>
      <c r="B992" s="54"/>
      <c r="C992" s="38">
        <v>47054.31</v>
      </c>
      <c r="D992" s="50"/>
      <c r="E992" s="26">
        <f t="shared" si="101"/>
        <v>5008.9877954516633</v>
      </c>
      <c r="F992" s="26">
        <f t="shared" ref="F992:F1023" si="104">ROUND(2*E992,0)/2</f>
        <v>5009</v>
      </c>
      <c r="G992" s="27">
        <f t="shared" si="96"/>
        <v>-9.9845200020354241E-3</v>
      </c>
      <c r="N992" s="27">
        <f>G992</f>
        <v>-9.9845200020354241E-3</v>
      </c>
      <c r="P992" s="31"/>
      <c r="R992" s="44">
        <f t="shared" si="102"/>
        <v>32035.809999999998</v>
      </c>
      <c r="AB992" s="26" t="s">
        <v>66</v>
      </c>
      <c r="AC992" s="26">
        <v>7</v>
      </c>
      <c r="AD992" s="27"/>
      <c r="AE992" s="26" t="s">
        <v>208</v>
      </c>
      <c r="AG992" s="26" t="s">
        <v>65</v>
      </c>
    </row>
    <row r="993" spans="1:33" s="26" customFormat="1" ht="12.95" customHeight="1" x14ac:dyDescent="0.2">
      <c r="A993" s="47" t="s">
        <v>214</v>
      </c>
      <c r="B993" s="54"/>
      <c r="C993" s="38">
        <v>47214.656999999999</v>
      </c>
      <c r="D993" s="50"/>
      <c r="E993" s="26">
        <f t="shared" si="101"/>
        <v>5204.9874741210788</v>
      </c>
      <c r="F993" s="26">
        <f t="shared" si="104"/>
        <v>5205</v>
      </c>
      <c r="G993" s="27">
        <f t="shared" si="96"/>
        <v>-1.0247400001389906E-2</v>
      </c>
      <c r="N993" s="27">
        <f>G993</f>
        <v>-1.0247400001389906E-2</v>
      </c>
      <c r="P993" s="31"/>
      <c r="R993" s="44">
        <f t="shared" si="102"/>
        <v>32196.156999999999</v>
      </c>
      <c r="AB993" s="26" t="s">
        <v>66</v>
      </c>
      <c r="AC993" s="26">
        <v>6</v>
      </c>
      <c r="AD993" s="27"/>
      <c r="AE993" s="26" t="s">
        <v>69</v>
      </c>
      <c r="AG993" s="26" t="s">
        <v>65</v>
      </c>
    </row>
    <row r="994" spans="1:33" s="26" customFormat="1" ht="12.95" customHeight="1" x14ac:dyDescent="0.2">
      <c r="A994" s="47" t="s">
        <v>215</v>
      </c>
      <c r="B994" s="54"/>
      <c r="C994" s="38">
        <v>47260.474999999999</v>
      </c>
      <c r="D994" s="50"/>
      <c r="E994" s="26">
        <f t="shared" si="101"/>
        <v>5260.9929701844603</v>
      </c>
      <c r="F994" s="26">
        <f t="shared" si="104"/>
        <v>5261</v>
      </c>
      <c r="G994" s="27">
        <f t="shared" si="96"/>
        <v>-5.751080003392417E-3</v>
      </c>
      <c r="N994" s="27">
        <f>G994</f>
        <v>-5.751080003392417E-3</v>
      </c>
      <c r="P994" s="31"/>
      <c r="R994" s="44">
        <f t="shared" si="102"/>
        <v>32241.974999999999</v>
      </c>
      <c r="AB994" s="26" t="s">
        <v>66</v>
      </c>
      <c r="AC994" s="26">
        <v>6</v>
      </c>
      <c r="AD994" s="27"/>
      <c r="AE994" s="26" t="s">
        <v>69</v>
      </c>
      <c r="AG994" s="26" t="s">
        <v>65</v>
      </c>
    </row>
    <row r="995" spans="1:33" s="26" customFormat="1" ht="12.95" customHeight="1" x14ac:dyDescent="0.2">
      <c r="A995" s="47" t="s">
        <v>356</v>
      </c>
      <c r="B995" s="54"/>
      <c r="C995" s="38">
        <v>47299.737999999998</v>
      </c>
      <c r="D995" s="38"/>
      <c r="E995" s="26">
        <f t="shared" si="101"/>
        <v>5308.985981488675</v>
      </c>
      <c r="F995" s="26">
        <f t="shared" si="104"/>
        <v>5309</v>
      </c>
      <c r="G995" s="27">
        <f t="shared" si="96"/>
        <v>-1.146852000238141E-2</v>
      </c>
      <c r="K995" s="26">
        <f>G995</f>
        <v>-1.146852000238141E-2</v>
      </c>
      <c r="P995" s="31"/>
      <c r="R995" s="44">
        <f t="shared" si="102"/>
        <v>32281.237999999998</v>
      </c>
    </row>
    <row r="996" spans="1:33" s="26" customFormat="1" ht="12.95" customHeight="1" x14ac:dyDescent="0.2">
      <c r="A996" s="47" t="s">
        <v>356</v>
      </c>
      <c r="B996" s="54"/>
      <c r="C996" s="38">
        <v>47299.74</v>
      </c>
      <c r="D996" s="38"/>
      <c r="E996" s="26">
        <f t="shared" si="101"/>
        <v>5308.9884261827292</v>
      </c>
      <c r="F996" s="26">
        <f t="shared" si="104"/>
        <v>5309</v>
      </c>
      <c r="G996" s="27">
        <f t="shared" si="96"/>
        <v>-9.4685200019739568E-3</v>
      </c>
      <c r="K996" s="26">
        <f>G996</f>
        <v>-9.4685200019739568E-3</v>
      </c>
      <c r="P996" s="31"/>
      <c r="R996" s="44">
        <f t="shared" si="102"/>
        <v>32281.239999999998</v>
      </c>
    </row>
    <row r="997" spans="1:33" s="26" customFormat="1" ht="12.95" customHeight="1" x14ac:dyDescent="0.2">
      <c r="A997" s="47" t="s">
        <v>356</v>
      </c>
      <c r="B997" s="54"/>
      <c r="C997" s="38">
        <v>47308.743000000002</v>
      </c>
      <c r="D997" s="38"/>
      <c r="E997" s="26">
        <f t="shared" si="101"/>
        <v>5319.9932164629436</v>
      </c>
      <c r="F997" s="26">
        <f t="shared" si="104"/>
        <v>5320</v>
      </c>
      <c r="G997" s="27">
        <f t="shared" si="96"/>
        <v>-5.5495999986305833E-3</v>
      </c>
      <c r="K997" s="26">
        <f>G997</f>
        <v>-5.5495999986305833E-3</v>
      </c>
      <c r="P997" s="31"/>
      <c r="R997" s="44">
        <f t="shared" si="102"/>
        <v>32290.243000000002</v>
      </c>
    </row>
    <row r="998" spans="1:33" s="26" customFormat="1" ht="12.95" customHeight="1" x14ac:dyDescent="0.2">
      <c r="A998" s="47" t="s">
        <v>356</v>
      </c>
      <c r="B998" s="54"/>
      <c r="C998" s="38">
        <v>47317.735000000001</v>
      </c>
      <c r="D998" s="38"/>
      <c r="E998" s="26">
        <f t="shared" si="101"/>
        <v>5330.9845609258582</v>
      </c>
      <c r="F998" s="26">
        <f t="shared" si="104"/>
        <v>5331</v>
      </c>
      <c r="G998" s="27">
        <f t="shared" si="96"/>
        <v>-1.2630680001166184E-2</v>
      </c>
      <c r="K998" s="26">
        <f>G998</f>
        <v>-1.2630680001166184E-2</v>
      </c>
      <c r="P998" s="31"/>
      <c r="R998" s="44">
        <f t="shared" si="102"/>
        <v>32299.235000000001</v>
      </c>
    </row>
    <row r="999" spans="1:33" s="26" customFormat="1" ht="12.95" customHeight="1" x14ac:dyDescent="0.2">
      <c r="A999" s="47" t="s">
        <v>356</v>
      </c>
      <c r="B999" s="54"/>
      <c r="C999" s="38">
        <v>47317.737999999998</v>
      </c>
      <c r="D999" s="38"/>
      <c r="E999" s="26">
        <f t="shared" si="101"/>
        <v>5330.9882279669346</v>
      </c>
      <c r="F999" s="26">
        <f t="shared" si="104"/>
        <v>5331</v>
      </c>
      <c r="G999" s="27">
        <f t="shared" si="96"/>
        <v>-9.6306800041929819E-3</v>
      </c>
      <c r="K999" s="26">
        <f>G999</f>
        <v>-9.6306800041929819E-3</v>
      </c>
      <c r="P999" s="31"/>
      <c r="R999" s="44">
        <f t="shared" si="102"/>
        <v>32299.237999999998</v>
      </c>
    </row>
    <row r="1000" spans="1:33" s="26" customFormat="1" ht="12.95" customHeight="1" x14ac:dyDescent="0.2">
      <c r="A1000" s="47" t="s">
        <v>216</v>
      </c>
      <c r="B1000" s="54"/>
      <c r="C1000" s="38">
        <v>47364.366000000002</v>
      </c>
      <c r="D1000" s="50"/>
      <c r="E1000" s="26">
        <f t="shared" si="101"/>
        <v>5387.9838251218443</v>
      </c>
      <c r="F1000" s="26">
        <f t="shared" si="104"/>
        <v>5388</v>
      </c>
      <c r="G1000" s="27">
        <f t="shared" si="96"/>
        <v>-1.3232639998022933E-2</v>
      </c>
      <c r="N1000" s="27">
        <f>G1000</f>
        <v>-1.3232639998022933E-2</v>
      </c>
      <c r="P1000" s="31"/>
      <c r="R1000" s="44">
        <f t="shared" si="102"/>
        <v>32345.866000000002</v>
      </c>
      <c r="AB1000" s="26" t="s">
        <v>66</v>
      </c>
      <c r="AC1000" s="26">
        <v>9</v>
      </c>
      <c r="AD1000" s="27"/>
      <c r="AE1000" s="26" t="s">
        <v>184</v>
      </c>
      <c r="AG1000" s="26" t="s">
        <v>65</v>
      </c>
    </row>
    <row r="1001" spans="1:33" s="26" customFormat="1" ht="12.95" customHeight="1" x14ac:dyDescent="0.2">
      <c r="A1001" s="47" t="s">
        <v>216</v>
      </c>
      <c r="B1001" s="54"/>
      <c r="C1001" s="38">
        <v>47368.462</v>
      </c>
      <c r="D1001" s="50"/>
      <c r="E1001" s="26">
        <f t="shared" si="101"/>
        <v>5392.9905585426723</v>
      </c>
      <c r="F1001" s="26">
        <f t="shared" si="104"/>
        <v>5393</v>
      </c>
      <c r="G1001" s="27">
        <f t="shared" si="96"/>
        <v>-7.7240399987204E-3</v>
      </c>
      <c r="N1001" s="27">
        <f>G1001</f>
        <v>-7.7240399987204E-3</v>
      </c>
      <c r="P1001" s="31"/>
      <c r="R1001" s="44">
        <f t="shared" si="102"/>
        <v>32349.962</v>
      </c>
      <c r="AB1001" s="26" t="s">
        <v>66</v>
      </c>
      <c r="AC1001" s="26">
        <v>10</v>
      </c>
      <c r="AD1001" s="27"/>
      <c r="AE1001" s="26" t="s">
        <v>191</v>
      </c>
      <c r="AG1001" s="26" t="s">
        <v>65</v>
      </c>
    </row>
    <row r="1002" spans="1:33" s="26" customFormat="1" ht="12.95" customHeight="1" x14ac:dyDescent="0.2">
      <c r="A1002" s="47" t="s">
        <v>216</v>
      </c>
      <c r="B1002" s="54"/>
      <c r="C1002" s="38">
        <v>47372.544999999998</v>
      </c>
      <c r="D1002" s="50"/>
      <c r="E1002" s="26">
        <f t="shared" si="101"/>
        <v>5397.9814014521553</v>
      </c>
      <c r="F1002" s="26">
        <f t="shared" si="104"/>
        <v>5398</v>
      </c>
      <c r="G1002" s="27">
        <f t="shared" si="96"/>
        <v>-1.5215439998428337E-2</v>
      </c>
      <c r="N1002" s="27">
        <f>G1002</f>
        <v>-1.5215439998428337E-2</v>
      </c>
      <c r="P1002" s="31"/>
      <c r="R1002" s="44">
        <f t="shared" si="102"/>
        <v>32354.044999999998</v>
      </c>
      <c r="AB1002" s="26" t="s">
        <v>66</v>
      </c>
      <c r="AC1002" s="26">
        <v>5</v>
      </c>
      <c r="AD1002" s="27"/>
      <c r="AE1002" s="26" t="s">
        <v>69</v>
      </c>
      <c r="AG1002" s="26" t="s">
        <v>65</v>
      </c>
    </row>
    <row r="1003" spans="1:33" s="26" customFormat="1" ht="12.95" customHeight="1" x14ac:dyDescent="0.2">
      <c r="A1003" s="47" t="s">
        <v>216</v>
      </c>
      <c r="B1003" s="54"/>
      <c r="C1003" s="38">
        <v>47382.368999999999</v>
      </c>
      <c r="D1003" s="50"/>
      <c r="E1003" s="26">
        <f t="shared" si="101"/>
        <v>5409.9897386411794</v>
      </c>
      <c r="F1003" s="26">
        <f t="shared" si="104"/>
        <v>5410</v>
      </c>
      <c r="G1003" s="27">
        <f t="shared" si="96"/>
        <v>-8.3948000028613023E-3</v>
      </c>
      <c r="N1003" s="27">
        <f>G1003</f>
        <v>-8.3948000028613023E-3</v>
      </c>
      <c r="P1003" s="31"/>
      <c r="R1003" s="44">
        <f t="shared" si="102"/>
        <v>32363.868999999999</v>
      </c>
      <c r="AB1003" s="26" t="s">
        <v>66</v>
      </c>
      <c r="AC1003" s="26">
        <v>6</v>
      </c>
      <c r="AD1003" s="27"/>
      <c r="AE1003" s="26" t="s">
        <v>71</v>
      </c>
      <c r="AG1003" s="26" t="s">
        <v>65</v>
      </c>
    </row>
    <row r="1004" spans="1:33" s="26" customFormat="1" ht="12.95" customHeight="1" x14ac:dyDescent="0.2">
      <c r="A1004" s="47" t="s">
        <v>356</v>
      </c>
      <c r="B1004" s="54"/>
      <c r="C1004" s="38">
        <v>47389.737000000001</v>
      </c>
      <c r="D1004" s="38"/>
      <c r="E1004" s="26">
        <f t="shared" si="101"/>
        <v>5418.9959915329491</v>
      </c>
      <c r="F1004" s="26">
        <f t="shared" si="104"/>
        <v>5419</v>
      </c>
      <c r="G1004" s="27">
        <f t="shared" si="96"/>
        <v>-3.2793200007290579E-3</v>
      </c>
      <c r="K1004" s="26">
        <f>G1004</f>
        <v>-3.2793200007290579E-3</v>
      </c>
      <c r="P1004" s="31"/>
      <c r="R1004" s="44">
        <f t="shared" si="102"/>
        <v>32371.237000000001</v>
      </c>
    </row>
    <row r="1005" spans="1:33" s="26" customFormat="1" ht="12.95" customHeight="1" x14ac:dyDescent="0.2">
      <c r="A1005" s="47" t="s">
        <v>218</v>
      </c>
      <c r="B1005" s="54"/>
      <c r="C1005" s="38">
        <v>47391.368000000002</v>
      </c>
      <c r="D1005" s="50"/>
      <c r="E1005" s="26">
        <f t="shared" si="101"/>
        <v>5420.9896395332862</v>
      </c>
      <c r="F1005" s="26">
        <f t="shared" si="104"/>
        <v>5421</v>
      </c>
      <c r="G1005" s="27">
        <f t="shared" ref="G1005:G1068" si="105">C1005-(C$7+F1005*C$8)</f>
        <v>-8.4758800003328361E-3</v>
      </c>
      <c r="O1005" s="27">
        <f>G1005</f>
        <v>-8.4758800003328361E-3</v>
      </c>
      <c r="P1005" s="31"/>
      <c r="R1005" s="44">
        <f t="shared" si="102"/>
        <v>32372.868000000002</v>
      </c>
      <c r="AB1005" s="26" t="s">
        <v>217</v>
      </c>
      <c r="AD1005" s="27"/>
      <c r="AG1005" s="26" t="s">
        <v>68</v>
      </c>
    </row>
    <row r="1006" spans="1:33" s="26" customFormat="1" ht="12.95" customHeight="1" x14ac:dyDescent="0.2">
      <c r="A1006" s="47" t="s">
        <v>356</v>
      </c>
      <c r="B1006" s="54"/>
      <c r="C1006" s="38">
        <v>47418.364999999998</v>
      </c>
      <c r="D1006" s="38"/>
      <c r="E1006" s="26">
        <f t="shared" si="101"/>
        <v>5453.9893422095911</v>
      </c>
      <c r="F1006" s="26">
        <f t="shared" si="104"/>
        <v>5454</v>
      </c>
      <c r="G1006" s="27">
        <f t="shared" si="105"/>
        <v>-8.7191200000233948E-3</v>
      </c>
      <c r="K1006" s="26">
        <f>G1006</f>
        <v>-8.7191200000233948E-3</v>
      </c>
      <c r="P1006" s="31"/>
      <c r="R1006" s="44">
        <f t="shared" si="102"/>
        <v>32399.864999999998</v>
      </c>
    </row>
    <row r="1007" spans="1:33" s="26" customFormat="1" ht="12.95" customHeight="1" x14ac:dyDescent="0.2">
      <c r="A1007" s="47" t="s">
        <v>219</v>
      </c>
      <c r="B1007" s="54"/>
      <c r="C1007" s="38">
        <v>47468.266000000003</v>
      </c>
      <c r="D1007" s="50"/>
      <c r="E1007" s="26">
        <f t="shared" si="101"/>
        <v>5514.9856811824648</v>
      </c>
      <c r="F1007" s="26">
        <f t="shared" si="104"/>
        <v>5515</v>
      </c>
      <c r="G1007" s="27">
        <f t="shared" si="105"/>
        <v>-1.1714199994457886E-2</v>
      </c>
      <c r="N1007" s="27">
        <f>G1007</f>
        <v>-1.1714199994457886E-2</v>
      </c>
      <c r="P1007" s="31"/>
      <c r="R1007" s="44">
        <f t="shared" si="102"/>
        <v>32449.766000000003</v>
      </c>
      <c r="AB1007" s="26" t="s">
        <v>66</v>
      </c>
      <c r="AC1007" s="26">
        <v>6</v>
      </c>
      <c r="AD1007" s="27"/>
      <c r="AE1007" s="26" t="s">
        <v>71</v>
      </c>
      <c r="AG1007" s="26" t="s">
        <v>65</v>
      </c>
    </row>
    <row r="1008" spans="1:33" s="26" customFormat="1" ht="12.95" customHeight="1" x14ac:dyDescent="0.2">
      <c r="A1008" s="47" t="s">
        <v>219</v>
      </c>
      <c r="B1008" s="54"/>
      <c r="C1008" s="38">
        <v>47477.267</v>
      </c>
      <c r="D1008" s="50"/>
      <c r="E1008" s="26">
        <f t="shared" si="101"/>
        <v>5525.9880267686167</v>
      </c>
      <c r="F1008" s="26">
        <f t="shared" si="104"/>
        <v>5526</v>
      </c>
      <c r="G1008" s="27">
        <f t="shared" si="105"/>
        <v>-9.7952799987979233E-3</v>
      </c>
      <c r="N1008" s="27">
        <f>G1008</f>
        <v>-9.7952799987979233E-3</v>
      </c>
      <c r="P1008" s="31"/>
      <c r="R1008" s="44">
        <f t="shared" si="102"/>
        <v>32458.767</v>
      </c>
      <c r="AB1008" s="26" t="s">
        <v>66</v>
      </c>
      <c r="AC1008" s="26">
        <v>8</v>
      </c>
      <c r="AD1008" s="27"/>
      <c r="AE1008" s="26" t="s">
        <v>92</v>
      </c>
      <c r="AG1008" s="26" t="s">
        <v>65</v>
      </c>
    </row>
    <row r="1009" spans="1:33" s="26" customFormat="1" ht="12.95" customHeight="1" x14ac:dyDescent="0.2">
      <c r="A1009" s="47" t="s">
        <v>220</v>
      </c>
      <c r="B1009" s="54"/>
      <c r="C1009" s="38">
        <v>47669.517999999996</v>
      </c>
      <c r="D1009" s="50"/>
      <c r="E1009" s="26">
        <f t="shared" si="101"/>
        <v>5760.9854649737144</v>
      </c>
      <c r="F1009" s="26">
        <f t="shared" si="104"/>
        <v>5761</v>
      </c>
      <c r="G1009" s="27">
        <f t="shared" si="105"/>
        <v>-1.189108000107808E-2</v>
      </c>
      <c r="N1009" s="27">
        <f>G1009</f>
        <v>-1.189108000107808E-2</v>
      </c>
      <c r="P1009" s="31"/>
      <c r="R1009" s="44">
        <f t="shared" si="102"/>
        <v>32651.017999999996</v>
      </c>
      <c r="AB1009" s="26" t="s">
        <v>66</v>
      </c>
      <c r="AC1009" s="26">
        <v>6</v>
      </c>
      <c r="AD1009" s="27"/>
      <c r="AE1009" s="26" t="s">
        <v>69</v>
      </c>
      <c r="AG1009" s="26" t="s">
        <v>65</v>
      </c>
    </row>
    <row r="1010" spans="1:33" s="26" customFormat="1" ht="12.95" customHeight="1" x14ac:dyDescent="0.2">
      <c r="A1010" s="47" t="s">
        <v>211</v>
      </c>
      <c r="B1010" s="54"/>
      <c r="C1010" s="38">
        <v>47678.516000000003</v>
      </c>
      <c r="D1010" s="50"/>
      <c r="E1010" s="26">
        <f t="shared" si="101"/>
        <v>5771.9841435187991</v>
      </c>
      <c r="F1010" s="26">
        <f t="shared" si="104"/>
        <v>5772</v>
      </c>
      <c r="G1010" s="27">
        <f t="shared" si="105"/>
        <v>-1.2972159995115362E-2</v>
      </c>
      <c r="O1010" s="27">
        <f>G1010</f>
        <v>-1.2972159995115362E-2</v>
      </c>
      <c r="P1010" s="31"/>
      <c r="R1010" s="44">
        <f t="shared" si="102"/>
        <v>32660.016000000003</v>
      </c>
      <c r="AB1010" s="26" t="s">
        <v>66</v>
      </c>
      <c r="AD1010" s="27"/>
      <c r="AG1010" s="26" t="s">
        <v>68</v>
      </c>
    </row>
    <row r="1011" spans="1:33" s="26" customFormat="1" ht="12.95" customHeight="1" x14ac:dyDescent="0.2">
      <c r="A1011" s="47" t="s">
        <v>356</v>
      </c>
      <c r="B1011" s="54"/>
      <c r="C1011" s="38">
        <v>47681.792999999998</v>
      </c>
      <c r="D1011" s="38"/>
      <c r="E1011" s="26">
        <f t="shared" si="101"/>
        <v>5775.9897747248624</v>
      </c>
      <c r="F1011" s="26">
        <f t="shared" si="104"/>
        <v>5776</v>
      </c>
      <c r="G1011" s="27">
        <f t="shared" si="105"/>
        <v>-8.3652800021809526E-3</v>
      </c>
      <c r="K1011" s="26">
        <f>G1011</f>
        <v>-8.3652800021809526E-3</v>
      </c>
      <c r="P1011" s="31"/>
      <c r="R1011" s="44">
        <f t="shared" si="102"/>
        <v>32663.292999999998</v>
      </c>
    </row>
    <row r="1012" spans="1:33" s="26" customFormat="1" ht="12.95" customHeight="1" x14ac:dyDescent="0.2">
      <c r="A1012" s="47" t="s">
        <v>220</v>
      </c>
      <c r="B1012" s="54"/>
      <c r="C1012" s="38">
        <v>47692.43</v>
      </c>
      <c r="D1012" s="50"/>
      <c r="E1012" s="26">
        <f t="shared" si="101"/>
        <v>5788.9918800464902</v>
      </c>
      <c r="F1012" s="26">
        <f t="shared" si="104"/>
        <v>5789</v>
      </c>
      <c r="G1012" s="27">
        <f t="shared" si="105"/>
        <v>-6.6429200014681555E-3</v>
      </c>
      <c r="N1012" s="27">
        <f>G1012</f>
        <v>-6.6429200014681555E-3</v>
      </c>
      <c r="P1012" s="31"/>
      <c r="R1012" s="44">
        <f t="shared" si="102"/>
        <v>32673.93</v>
      </c>
      <c r="AB1012" s="26" t="s">
        <v>66</v>
      </c>
      <c r="AC1012" s="26">
        <v>8</v>
      </c>
      <c r="AD1012" s="27"/>
      <c r="AE1012" s="26" t="s">
        <v>71</v>
      </c>
      <c r="AG1012" s="26" t="s">
        <v>65</v>
      </c>
    </row>
    <row r="1013" spans="1:33" s="26" customFormat="1" ht="12.95" customHeight="1" x14ac:dyDescent="0.2">
      <c r="A1013" s="47" t="s">
        <v>356</v>
      </c>
      <c r="B1013" s="54"/>
      <c r="C1013" s="38">
        <v>47704.692999999999</v>
      </c>
      <c r="D1013" s="38"/>
      <c r="E1013" s="26">
        <f t="shared" si="101"/>
        <v>5803.9815216333163</v>
      </c>
      <c r="F1013" s="26">
        <f t="shared" si="104"/>
        <v>5804</v>
      </c>
      <c r="G1013" s="27">
        <f t="shared" si="105"/>
        <v>-1.5117119997739792E-2</v>
      </c>
      <c r="K1013" s="26">
        <f>G1013</f>
        <v>-1.5117119997739792E-2</v>
      </c>
      <c r="P1013" s="31"/>
      <c r="R1013" s="44">
        <f t="shared" si="102"/>
        <v>32686.192999999999</v>
      </c>
    </row>
    <row r="1014" spans="1:33" s="26" customFormat="1" ht="12.95" customHeight="1" x14ac:dyDescent="0.2">
      <c r="A1014" s="47" t="s">
        <v>356</v>
      </c>
      <c r="B1014" s="54"/>
      <c r="C1014" s="38">
        <v>47713.697</v>
      </c>
      <c r="D1014" s="38"/>
      <c r="E1014" s="26">
        <f t="shared" si="101"/>
        <v>5814.9875342605537</v>
      </c>
      <c r="F1014" s="26">
        <f t="shared" si="104"/>
        <v>5815</v>
      </c>
      <c r="G1014" s="27">
        <f t="shared" si="105"/>
        <v>-1.019819999783067E-2</v>
      </c>
      <c r="K1014" s="26">
        <f>G1014</f>
        <v>-1.019819999783067E-2</v>
      </c>
      <c r="P1014" s="31"/>
      <c r="R1014" s="44">
        <f t="shared" si="102"/>
        <v>32695.197</v>
      </c>
    </row>
    <row r="1015" spans="1:33" s="26" customFormat="1" ht="12.95" customHeight="1" x14ac:dyDescent="0.2">
      <c r="A1015" s="47" t="s">
        <v>220</v>
      </c>
      <c r="B1015" s="54"/>
      <c r="C1015" s="38">
        <v>47723.512999999999</v>
      </c>
      <c r="D1015" s="50"/>
      <c r="E1015" s="26">
        <f t="shared" si="101"/>
        <v>5826.9860926733627</v>
      </c>
      <c r="F1015" s="26">
        <f t="shared" si="104"/>
        <v>5827</v>
      </c>
      <c r="G1015" s="27">
        <f t="shared" si="105"/>
        <v>-1.137756000389345E-2</v>
      </c>
      <c r="N1015" s="27">
        <f>G1015</f>
        <v>-1.137756000389345E-2</v>
      </c>
      <c r="P1015" s="31"/>
      <c r="R1015" s="44">
        <f t="shared" si="102"/>
        <v>32705.012999999999</v>
      </c>
      <c r="AB1015" s="26" t="s">
        <v>66</v>
      </c>
      <c r="AC1015" s="26">
        <v>7</v>
      </c>
      <c r="AD1015" s="27"/>
      <c r="AE1015" s="26" t="s">
        <v>71</v>
      </c>
      <c r="AG1015" s="26" t="s">
        <v>65</v>
      </c>
    </row>
    <row r="1016" spans="1:33" s="26" customFormat="1" ht="12.95" customHeight="1" x14ac:dyDescent="0.2">
      <c r="A1016" s="47" t="s">
        <v>211</v>
      </c>
      <c r="B1016" s="54"/>
      <c r="C1016" s="38">
        <v>47737.421999999999</v>
      </c>
      <c r="D1016" s="50"/>
      <c r="E1016" s="26">
        <f t="shared" si="101"/>
        <v>5843.9877174659241</v>
      </c>
      <c r="F1016" s="26">
        <f t="shared" si="104"/>
        <v>5844</v>
      </c>
      <c r="G1016" s="27">
        <f t="shared" si="105"/>
        <v>-1.0048320000350941E-2</v>
      </c>
      <c r="O1016" s="27">
        <f>G1016</f>
        <v>-1.0048320000350941E-2</v>
      </c>
      <c r="P1016" s="31"/>
      <c r="R1016" s="44">
        <f t="shared" si="102"/>
        <v>32718.921999999999</v>
      </c>
      <c r="AB1016" s="26" t="s">
        <v>66</v>
      </c>
      <c r="AD1016" s="27"/>
      <c r="AG1016" s="26" t="s">
        <v>68</v>
      </c>
    </row>
    <row r="1017" spans="1:33" s="26" customFormat="1" ht="12.95" customHeight="1" x14ac:dyDescent="0.2">
      <c r="A1017" s="47" t="s">
        <v>356</v>
      </c>
      <c r="B1017" s="54"/>
      <c r="C1017" s="38">
        <v>47749.699000000001</v>
      </c>
      <c r="D1017" s="38"/>
      <c r="E1017" s="26">
        <f t="shared" si="101"/>
        <v>5858.9944719111254</v>
      </c>
      <c r="F1017" s="26">
        <f t="shared" si="104"/>
        <v>5859</v>
      </c>
      <c r="G1017" s="27">
        <f t="shared" si="105"/>
        <v>-4.5225200010463595E-3</v>
      </c>
      <c r="K1017" s="26">
        <f>G1017</f>
        <v>-4.5225200010463595E-3</v>
      </c>
      <c r="P1017" s="31"/>
      <c r="R1017" s="44">
        <f t="shared" si="102"/>
        <v>32731.199000000001</v>
      </c>
    </row>
    <row r="1018" spans="1:33" s="26" customFormat="1" ht="12.95" customHeight="1" x14ac:dyDescent="0.2">
      <c r="A1018" s="47" t="s">
        <v>220</v>
      </c>
      <c r="B1018" s="54"/>
      <c r="C1018" s="38">
        <v>47769.328999999998</v>
      </c>
      <c r="D1018" s="50"/>
      <c r="E1018" s="26">
        <f t="shared" si="101"/>
        <v>5882.9891440426909</v>
      </c>
      <c r="F1018" s="26">
        <f t="shared" si="104"/>
        <v>5883</v>
      </c>
      <c r="G1018" s="27">
        <f t="shared" si="105"/>
        <v>-8.8812400063034147E-3</v>
      </c>
      <c r="N1018" s="27">
        <f>G1018</f>
        <v>-8.8812400063034147E-3</v>
      </c>
      <c r="P1018" s="31"/>
      <c r="R1018" s="44">
        <f t="shared" si="102"/>
        <v>32750.828999999998</v>
      </c>
      <c r="AB1018" s="26" t="s">
        <v>66</v>
      </c>
      <c r="AC1018" s="26">
        <v>8</v>
      </c>
      <c r="AD1018" s="27"/>
      <c r="AE1018" s="26" t="s">
        <v>71</v>
      </c>
      <c r="AG1018" s="26" t="s">
        <v>65</v>
      </c>
    </row>
    <row r="1019" spans="1:33" s="26" customFormat="1" ht="12.95" customHeight="1" x14ac:dyDescent="0.2">
      <c r="A1019" s="47" t="s">
        <v>220</v>
      </c>
      <c r="B1019" s="54"/>
      <c r="C1019" s="38">
        <v>47778.328999999998</v>
      </c>
      <c r="D1019" s="50"/>
      <c r="E1019" s="26">
        <f t="shared" si="101"/>
        <v>5893.9902672818207</v>
      </c>
      <c r="F1019" s="26">
        <f t="shared" si="104"/>
        <v>5894</v>
      </c>
      <c r="G1019" s="27">
        <f t="shared" si="105"/>
        <v>-7.9623199999332428E-3</v>
      </c>
      <c r="N1019" s="27">
        <f>G1019</f>
        <v>-7.9623199999332428E-3</v>
      </c>
      <c r="P1019" s="31"/>
      <c r="R1019" s="44">
        <f t="shared" si="102"/>
        <v>32759.828999999998</v>
      </c>
      <c r="AB1019" s="26" t="s">
        <v>66</v>
      </c>
      <c r="AC1019" s="26">
        <v>6</v>
      </c>
      <c r="AD1019" s="27"/>
      <c r="AE1019" s="26" t="s">
        <v>71</v>
      </c>
      <c r="AG1019" s="26" t="s">
        <v>65</v>
      </c>
    </row>
    <row r="1020" spans="1:33" s="26" customFormat="1" ht="12.95" customHeight="1" x14ac:dyDescent="0.2">
      <c r="A1020" s="47" t="s">
        <v>356</v>
      </c>
      <c r="B1020" s="54"/>
      <c r="C1020" s="38">
        <v>47790.597999999998</v>
      </c>
      <c r="D1020" s="38"/>
      <c r="E1020" s="26">
        <f t="shared" si="101"/>
        <v>5908.9872429508077</v>
      </c>
      <c r="F1020" s="26">
        <f t="shared" si="104"/>
        <v>5909</v>
      </c>
      <c r="G1020" s="27">
        <f t="shared" si="105"/>
        <v>-1.0436520002258476E-2</v>
      </c>
      <c r="K1020" s="26">
        <f>G1020</f>
        <v>-1.0436520002258476E-2</v>
      </c>
      <c r="P1020" s="31"/>
      <c r="R1020" s="44">
        <f t="shared" si="102"/>
        <v>32772.097999999998</v>
      </c>
    </row>
    <row r="1021" spans="1:33" s="26" customFormat="1" ht="12.95" customHeight="1" x14ac:dyDescent="0.2">
      <c r="A1021" s="47" t="s">
        <v>356</v>
      </c>
      <c r="B1021" s="54"/>
      <c r="C1021" s="38">
        <v>47794.688999999998</v>
      </c>
      <c r="D1021" s="38"/>
      <c r="E1021" s="26">
        <f t="shared" si="101"/>
        <v>5913.9878646365059</v>
      </c>
      <c r="F1021" s="26">
        <f t="shared" si="104"/>
        <v>5914</v>
      </c>
      <c r="G1021" s="27">
        <f t="shared" si="105"/>
        <v>-9.9279200003365986E-3</v>
      </c>
      <c r="K1021" s="26">
        <f>G1021</f>
        <v>-9.9279200003365986E-3</v>
      </c>
      <c r="P1021" s="31"/>
      <c r="R1021" s="44">
        <f t="shared" si="102"/>
        <v>32776.188999999998</v>
      </c>
    </row>
    <row r="1022" spans="1:33" s="26" customFormat="1" ht="12.95" customHeight="1" x14ac:dyDescent="0.2">
      <c r="A1022" s="47" t="s">
        <v>221</v>
      </c>
      <c r="B1022" s="54"/>
      <c r="C1022" s="38">
        <v>47846.226999999999</v>
      </c>
      <c r="D1022" s="50"/>
      <c r="E1022" s="26">
        <f t="shared" si="101"/>
        <v>5976.9851856918685</v>
      </c>
      <c r="F1022" s="26">
        <f t="shared" si="104"/>
        <v>5977</v>
      </c>
      <c r="G1022" s="27">
        <f t="shared" si="105"/>
        <v>-1.2119560000428464E-2</v>
      </c>
      <c r="N1022" s="27">
        <f>G1022</f>
        <v>-1.2119560000428464E-2</v>
      </c>
      <c r="P1022" s="31"/>
      <c r="R1022" s="44">
        <f t="shared" si="102"/>
        <v>32827.726999999999</v>
      </c>
      <c r="AB1022" s="26" t="s">
        <v>66</v>
      </c>
      <c r="AC1022" s="26">
        <v>6</v>
      </c>
      <c r="AD1022" s="27"/>
      <c r="AE1022" s="26" t="s">
        <v>71</v>
      </c>
      <c r="AG1022" s="26" t="s">
        <v>65</v>
      </c>
    </row>
    <row r="1023" spans="1:33" s="26" customFormat="1" ht="12.95" customHeight="1" x14ac:dyDescent="0.2">
      <c r="A1023" s="47" t="s">
        <v>222</v>
      </c>
      <c r="B1023" s="54"/>
      <c r="C1023" s="38">
        <v>48002.489000000001</v>
      </c>
      <c r="D1023" s="50"/>
      <c r="E1023" s="26">
        <f t="shared" si="101"/>
        <v>6167.9915767577477</v>
      </c>
      <c r="F1023" s="26">
        <f t="shared" si="104"/>
        <v>6168</v>
      </c>
      <c r="G1023" s="27">
        <f t="shared" si="105"/>
        <v>-6.8910400004824623E-3</v>
      </c>
      <c r="N1023" s="27">
        <f>G1023</f>
        <v>-6.8910400004824623E-3</v>
      </c>
      <c r="P1023" s="31"/>
      <c r="R1023" s="44">
        <f t="shared" si="102"/>
        <v>32983.989000000001</v>
      </c>
      <c r="AB1023" s="26" t="s">
        <v>66</v>
      </c>
      <c r="AC1023" s="26">
        <v>7</v>
      </c>
      <c r="AD1023" s="27"/>
      <c r="AE1023" s="26" t="s">
        <v>71</v>
      </c>
      <c r="AG1023" s="26" t="s">
        <v>65</v>
      </c>
    </row>
    <row r="1024" spans="1:33" s="26" customFormat="1" ht="12.95" customHeight="1" x14ac:dyDescent="0.2">
      <c r="A1024" s="47" t="s">
        <v>222</v>
      </c>
      <c r="B1024" s="54"/>
      <c r="C1024" s="38">
        <v>48016.39</v>
      </c>
      <c r="D1024" s="50"/>
      <c r="E1024" s="26">
        <f t="shared" si="101"/>
        <v>6184.9834227740939</v>
      </c>
      <c r="F1024" s="26">
        <f t="shared" ref="F1024:F1049" si="106">ROUND(2*E1024,0)/2</f>
        <v>6185</v>
      </c>
      <c r="G1024" s="27">
        <f t="shared" si="105"/>
        <v>-1.3561799998569768E-2</v>
      </c>
      <c r="N1024" s="27">
        <f>G1024</f>
        <v>-1.3561799998569768E-2</v>
      </c>
      <c r="P1024" s="31"/>
      <c r="R1024" s="44">
        <f t="shared" si="102"/>
        <v>32997.89</v>
      </c>
      <c r="AB1024" s="26" t="s">
        <v>66</v>
      </c>
      <c r="AC1024" s="26">
        <v>7</v>
      </c>
      <c r="AD1024" s="27"/>
      <c r="AE1024" s="26" t="s">
        <v>71</v>
      </c>
      <c r="AG1024" s="26" t="s">
        <v>65</v>
      </c>
    </row>
    <row r="1025" spans="1:33" s="26" customFormat="1" ht="12.95" customHeight="1" x14ac:dyDescent="0.2">
      <c r="A1025" s="47" t="s">
        <v>356</v>
      </c>
      <c r="B1025" s="54"/>
      <c r="C1025" s="38">
        <v>48041.749000000003</v>
      </c>
      <c r="D1025" s="38"/>
      <c r="E1025" s="26">
        <f t="shared" si="101"/>
        <v>6215.9809210208869</v>
      </c>
      <c r="F1025" s="26">
        <f t="shared" si="106"/>
        <v>6216</v>
      </c>
      <c r="G1025" s="27">
        <f t="shared" si="105"/>
        <v>-1.5608479996444657E-2</v>
      </c>
      <c r="K1025" s="26">
        <f>G1025</f>
        <v>-1.5608479996444657E-2</v>
      </c>
      <c r="P1025" s="31"/>
      <c r="R1025" s="44">
        <f t="shared" si="102"/>
        <v>33023.249000000003</v>
      </c>
    </row>
    <row r="1026" spans="1:33" s="26" customFormat="1" ht="12.95" customHeight="1" x14ac:dyDescent="0.2">
      <c r="A1026" s="47" t="s">
        <v>222</v>
      </c>
      <c r="B1026" s="54"/>
      <c r="C1026" s="38">
        <v>48061.385999999999</v>
      </c>
      <c r="D1026" s="50"/>
      <c r="E1026" s="26">
        <f t="shared" si="101"/>
        <v>6239.9841495816345</v>
      </c>
      <c r="F1026" s="26">
        <f t="shared" si="106"/>
        <v>6240</v>
      </c>
      <c r="G1026" s="27">
        <f t="shared" si="105"/>
        <v>-1.2967200003913604E-2</v>
      </c>
      <c r="N1026" s="27">
        <f>G1026</f>
        <v>-1.2967200003913604E-2</v>
      </c>
      <c r="P1026" s="31"/>
      <c r="R1026" s="44">
        <f t="shared" si="102"/>
        <v>33042.885999999999</v>
      </c>
      <c r="AB1026" s="26" t="s">
        <v>66</v>
      </c>
      <c r="AC1026" s="26">
        <v>8</v>
      </c>
      <c r="AD1026" s="27"/>
      <c r="AE1026" s="26" t="s">
        <v>71</v>
      </c>
      <c r="AG1026" s="26" t="s">
        <v>65</v>
      </c>
    </row>
    <row r="1027" spans="1:33" s="26" customFormat="1" ht="12.95" customHeight="1" x14ac:dyDescent="0.2">
      <c r="A1027" s="47" t="s">
        <v>222</v>
      </c>
      <c r="B1027" s="54"/>
      <c r="C1027" s="38">
        <v>48061.387999999999</v>
      </c>
      <c r="D1027" s="50"/>
      <c r="E1027" s="26">
        <f t="shared" si="101"/>
        <v>6239.9865942756887</v>
      </c>
      <c r="F1027" s="26">
        <f t="shared" si="106"/>
        <v>6240</v>
      </c>
      <c r="G1027" s="27">
        <f t="shared" si="105"/>
        <v>-1.096720000350615E-2</v>
      </c>
      <c r="N1027" s="27">
        <f>G1027</f>
        <v>-1.096720000350615E-2</v>
      </c>
      <c r="P1027" s="31"/>
      <c r="R1027" s="44">
        <f t="shared" si="102"/>
        <v>33042.887999999999</v>
      </c>
      <c r="AB1027" s="26" t="s">
        <v>66</v>
      </c>
      <c r="AC1027" s="26">
        <v>5</v>
      </c>
      <c r="AD1027" s="27"/>
      <c r="AE1027" s="26" t="s">
        <v>69</v>
      </c>
      <c r="AG1027" s="26" t="s">
        <v>65</v>
      </c>
    </row>
    <row r="1028" spans="1:33" s="26" customFormat="1" ht="12.95" customHeight="1" x14ac:dyDescent="0.2">
      <c r="A1028" s="47" t="s">
        <v>356</v>
      </c>
      <c r="B1028" s="54"/>
      <c r="C1028" s="38">
        <v>48068.748</v>
      </c>
      <c r="D1028" s="38"/>
      <c r="E1028" s="26">
        <f t="shared" si="101"/>
        <v>6248.9830683912442</v>
      </c>
      <c r="F1028" s="26">
        <f t="shared" si="106"/>
        <v>6249</v>
      </c>
      <c r="G1028" s="27">
        <f t="shared" si="105"/>
        <v>-1.385172000300372E-2</v>
      </c>
      <c r="K1028" s="26">
        <f>G1028</f>
        <v>-1.385172000300372E-2</v>
      </c>
      <c r="P1028" s="31"/>
      <c r="R1028" s="44">
        <f t="shared" si="102"/>
        <v>33050.248</v>
      </c>
    </row>
    <row r="1029" spans="1:33" s="26" customFormat="1" ht="12.95" customHeight="1" x14ac:dyDescent="0.2">
      <c r="A1029" s="47" t="s">
        <v>223</v>
      </c>
      <c r="B1029" s="54"/>
      <c r="C1029" s="38">
        <v>48088.387999999999</v>
      </c>
      <c r="D1029" s="50"/>
      <c r="E1029" s="26">
        <f t="shared" si="101"/>
        <v>6272.9899639930773</v>
      </c>
      <c r="F1029" s="26">
        <f t="shared" si="106"/>
        <v>6273</v>
      </c>
      <c r="G1029" s="27">
        <f t="shared" si="105"/>
        <v>-8.2104399989475496E-3</v>
      </c>
      <c r="N1029" s="27">
        <f>G1029</f>
        <v>-8.2104399989475496E-3</v>
      </c>
      <c r="P1029" s="31"/>
      <c r="R1029" s="44">
        <f t="shared" si="102"/>
        <v>33069.887999999999</v>
      </c>
      <c r="AB1029" s="26" t="s">
        <v>66</v>
      </c>
      <c r="AC1029" s="26">
        <v>8</v>
      </c>
      <c r="AD1029" s="27"/>
      <c r="AE1029" s="26" t="s">
        <v>71</v>
      </c>
      <c r="AG1029" s="26" t="s">
        <v>65</v>
      </c>
    </row>
    <row r="1030" spans="1:33" s="26" customFormat="1" ht="12.95" customHeight="1" x14ac:dyDescent="0.2">
      <c r="A1030" s="47" t="s">
        <v>223</v>
      </c>
      <c r="B1030" s="54"/>
      <c r="C1030" s="38">
        <v>48088.39</v>
      </c>
      <c r="D1030" s="50"/>
      <c r="E1030" s="26">
        <f t="shared" si="101"/>
        <v>6272.9924086871315</v>
      </c>
      <c r="F1030" s="26">
        <f t="shared" si="106"/>
        <v>6273</v>
      </c>
      <c r="G1030" s="27">
        <f t="shared" si="105"/>
        <v>-6.210439998540096E-3</v>
      </c>
      <c r="N1030" s="27">
        <f>G1030</f>
        <v>-6.210439998540096E-3</v>
      </c>
      <c r="P1030" s="31"/>
      <c r="R1030" s="44">
        <f t="shared" si="102"/>
        <v>33069.89</v>
      </c>
      <c r="AB1030" s="26" t="s">
        <v>66</v>
      </c>
      <c r="AC1030" s="26">
        <v>5</v>
      </c>
      <c r="AD1030" s="27"/>
      <c r="AE1030" s="26" t="s">
        <v>191</v>
      </c>
      <c r="AG1030" s="26" t="s">
        <v>65</v>
      </c>
    </row>
    <row r="1031" spans="1:33" s="26" customFormat="1" ht="12.95" customHeight="1" x14ac:dyDescent="0.2">
      <c r="A1031" s="47" t="s">
        <v>224</v>
      </c>
      <c r="B1031" s="54"/>
      <c r="C1031" s="38">
        <v>48101.478999999999</v>
      </c>
      <c r="D1031" s="50"/>
      <c r="E1031" s="26">
        <f t="shared" si="101"/>
        <v>6288.9917089179053</v>
      </c>
      <c r="F1031" s="26">
        <f t="shared" si="106"/>
        <v>6289</v>
      </c>
      <c r="G1031" s="27">
        <f t="shared" si="105"/>
        <v>-6.7829199979314581E-3</v>
      </c>
      <c r="O1031" s="27">
        <f t="shared" ref="O1031:O1036" si="107">G1031</f>
        <v>-6.7829199979314581E-3</v>
      </c>
      <c r="P1031" s="31"/>
      <c r="R1031" s="44">
        <f t="shared" si="102"/>
        <v>33082.978999999999</v>
      </c>
      <c r="AB1031" s="26" t="s">
        <v>66</v>
      </c>
      <c r="AD1031" s="27"/>
      <c r="AG1031" s="26" t="s">
        <v>68</v>
      </c>
    </row>
    <row r="1032" spans="1:33" s="26" customFormat="1" ht="12.95" customHeight="1" x14ac:dyDescent="0.2">
      <c r="A1032" s="47" t="s">
        <v>224</v>
      </c>
      <c r="B1032" s="54"/>
      <c r="C1032" s="38">
        <v>48101.478999999999</v>
      </c>
      <c r="D1032" s="50"/>
      <c r="E1032" s="26">
        <f t="shared" si="101"/>
        <v>6288.9917089179053</v>
      </c>
      <c r="F1032" s="26">
        <f t="shared" si="106"/>
        <v>6289</v>
      </c>
      <c r="G1032" s="27">
        <f t="shared" si="105"/>
        <v>-6.7829199979314581E-3</v>
      </c>
      <c r="O1032" s="27">
        <f t="shared" si="107"/>
        <v>-6.7829199979314581E-3</v>
      </c>
      <c r="P1032" s="31"/>
      <c r="R1032" s="44">
        <f t="shared" si="102"/>
        <v>33082.978999999999</v>
      </c>
      <c r="AB1032" s="26" t="s">
        <v>66</v>
      </c>
      <c r="AD1032" s="27"/>
      <c r="AG1032" s="26" t="s">
        <v>68</v>
      </c>
    </row>
    <row r="1033" spans="1:33" s="26" customFormat="1" ht="12.95" customHeight="1" x14ac:dyDescent="0.2">
      <c r="A1033" s="47" t="s">
        <v>224</v>
      </c>
      <c r="B1033" s="54"/>
      <c r="C1033" s="38">
        <v>48101.48</v>
      </c>
      <c r="D1033" s="50"/>
      <c r="E1033" s="26">
        <f t="shared" si="101"/>
        <v>6288.9929312649365</v>
      </c>
      <c r="F1033" s="26">
        <f t="shared" si="106"/>
        <v>6289</v>
      </c>
      <c r="G1033" s="27">
        <f t="shared" si="105"/>
        <v>-5.7829199940897524E-3</v>
      </c>
      <c r="O1033" s="27">
        <f t="shared" si="107"/>
        <v>-5.7829199940897524E-3</v>
      </c>
      <c r="P1033" s="31"/>
      <c r="R1033" s="44">
        <f t="shared" si="102"/>
        <v>33082.980000000003</v>
      </c>
      <c r="AB1033" s="26" t="s">
        <v>66</v>
      </c>
      <c r="AD1033" s="27"/>
      <c r="AG1033" s="26" t="s">
        <v>68</v>
      </c>
    </row>
    <row r="1034" spans="1:33" s="26" customFormat="1" ht="12.95" customHeight="1" x14ac:dyDescent="0.2">
      <c r="A1034" s="47" t="s">
        <v>224</v>
      </c>
      <c r="B1034" s="54"/>
      <c r="C1034" s="38">
        <v>48101.481</v>
      </c>
      <c r="D1034" s="50"/>
      <c r="E1034" s="26">
        <f t="shared" si="101"/>
        <v>6288.9941536119586</v>
      </c>
      <c r="F1034" s="26">
        <f t="shared" si="106"/>
        <v>6289</v>
      </c>
      <c r="G1034" s="27">
        <f t="shared" si="105"/>
        <v>-4.7829199975240044E-3</v>
      </c>
      <c r="O1034" s="27">
        <f t="shared" si="107"/>
        <v>-4.7829199975240044E-3</v>
      </c>
      <c r="P1034" s="31"/>
      <c r="R1034" s="44">
        <f t="shared" si="102"/>
        <v>33082.981</v>
      </c>
      <c r="AB1034" s="26" t="s">
        <v>66</v>
      </c>
      <c r="AD1034" s="27"/>
      <c r="AG1034" s="26" t="s">
        <v>68</v>
      </c>
    </row>
    <row r="1035" spans="1:33" s="26" customFormat="1" ht="12.95" customHeight="1" x14ac:dyDescent="0.2">
      <c r="A1035" s="47" t="s">
        <v>224</v>
      </c>
      <c r="B1035" s="54"/>
      <c r="C1035" s="38">
        <v>48101.487000000001</v>
      </c>
      <c r="D1035" s="50"/>
      <c r="E1035" s="26">
        <f t="shared" si="101"/>
        <v>6289.0014876941195</v>
      </c>
      <c r="F1035" s="26">
        <f t="shared" si="106"/>
        <v>6289</v>
      </c>
      <c r="G1035" s="27">
        <f t="shared" si="105"/>
        <v>1.2170800036983564E-3</v>
      </c>
      <c r="O1035" s="27">
        <f t="shared" si="107"/>
        <v>1.2170800036983564E-3</v>
      </c>
      <c r="P1035" s="31"/>
      <c r="R1035" s="44">
        <f t="shared" si="102"/>
        <v>33082.987000000001</v>
      </c>
      <c r="AB1035" s="26" t="s">
        <v>66</v>
      </c>
      <c r="AD1035" s="27"/>
      <c r="AG1035" s="26" t="s">
        <v>68</v>
      </c>
    </row>
    <row r="1036" spans="1:33" s="26" customFormat="1" ht="12.95" customHeight="1" x14ac:dyDescent="0.2">
      <c r="A1036" s="47" t="s">
        <v>224</v>
      </c>
      <c r="B1036" s="54"/>
      <c r="C1036" s="38">
        <v>48101.489000000001</v>
      </c>
      <c r="D1036" s="50"/>
      <c r="E1036" s="26">
        <f t="shared" si="101"/>
        <v>6289.0039323881738</v>
      </c>
      <c r="F1036" s="26">
        <f t="shared" si="106"/>
        <v>6289</v>
      </c>
      <c r="G1036" s="27">
        <f t="shared" si="105"/>
        <v>3.2170800041058101E-3</v>
      </c>
      <c r="O1036" s="27">
        <f t="shared" si="107"/>
        <v>3.2170800041058101E-3</v>
      </c>
      <c r="P1036" s="31"/>
      <c r="R1036" s="44">
        <f t="shared" si="102"/>
        <v>33082.989000000001</v>
      </c>
      <c r="AB1036" s="26" t="s">
        <v>66</v>
      </c>
      <c r="AD1036" s="27"/>
      <c r="AG1036" s="26" t="s">
        <v>68</v>
      </c>
    </row>
    <row r="1037" spans="1:33" s="26" customFormat="1" ht="12.95" customHeight="1" x14ac:dyDescent="0.2">
      <c r="A1037" s="47" t="s">
        <v>223</v>
      </c>
      <c r="B1037" s="54"/>
      <c r="C1037" s="38">
        <v>48106.39</v>
      </c>
      <c r="D1037" s="50"/>
      <c r="E1037" s="26">
        <f t="shared" si="101"/>
        <v>6294.9946551653902</v>
      </c>
      <c r="F1037" s="26">
        <f t="shared" si="106"/>
        <v>6295</v>
      </c>
      <c r="G1037" s="27">
        <f t="shared" si="105"/>
        <v>-4.3726000003516674E-3</v>
      </c>
      <c r="N1037" s="27">
        <f>G1037</f>
        <v>-4.3726000003516674E-3</v>
      </c>
      <c r="P1037" s="31"/>
      <c r="R1037" s="44">
        <f t="shared" si="102"/>
        <v>33087.89</v>
      </c>
      <c r="AB1037" s="26" t="s">
        <v>66</v>
      </c>
      <c r="AC1037" s="26">
        <v>6</v>
      </c>
      <c r="AD1037" s="27"/>
      <c r="AE1037" s="26" t="s">
        <v>71</v>
      </c>
      <c r="AG1037" s="26" t="s">
        <v>65</v>
      </c>
    </row>
    <row r="1038" spans="1:33" s="26" customFormat="1" ht="12.95" customHeight="1" x14ac:dyDescent="0.2">
      <c r="A1038" s="47" t="s">
        <v>224</v>
      </c>
      <c r="B1038" s="54"/>
      <c r="C1038" s="38">
        <v>48115.387999999999</v>
      </c>
      <c r="D1038" s="50"/>
      <c r="E1038" s="26">
        <f t="shared" si="101"/>
        <v>6305.9933337104667</v>
      </c>
      <c r="F1038" s="26">
        <f t="shared" si="106"/>
        <v>6306</v>
      </c>
      <c r="G1038" s="27">
        <f t="shared" si="105"/>
        <v>-5.4536800016649067E-3</v>
      </c>
      <c r="O1038" s="27">
        <f t="shared" ref="O1038:O1044" si="108">G1038</f>
        <v>-5.4536800016649067E-3</v>
      </c>
      <c r="P1038" s="31"/>
      <c r="R1038" s="44">
        <f t="shared" si="102"/>
        <v>33096.887999999999</v>
      </c>
      <c r="AB1038" s="26" t="s">
        <v>66</v>
      </c>
      <c r="AD1038" s="27"/>
      <c r="AG1038" s="26" t="s">
        <v>68</v>
      </c>
    </row>
    <row r="1039" spans="1:33" s="26" customFormat="1" ht="12.95" customHeight="1" x14ac:dyDescent="0.2">
      <c r="A1039" s="47" t="s">
        <v>224</v>
      </c>
      <c r="B1039" s="54"/>
      <c r="C1039" s="38">
        <v>48115.392999999996</v>
      </c>
      <c r="D1039" s="50"/>
      <c r="E1039" s="26">
        <f t="shared" si="101"/>
        <v>6305.9994454455964</v>
      </c>
      <c r="F1039" s="26">
        <f t="shared" si="106"/>
        <v>6306</v>
      </c>
      <c r="G1039" s="27">
        <f t="shared" si="105"/>
        <v>-4.5368000428425148E-4</v>
      </c>
      <c r="O1039" s="27">
        <f t="shared" si="108"/>
        <v>-4.5368000428425148E-4</v>
      </c>
      <c r="P1039" s="31"/>
      <c r="R1039" s="44">
        <f t="shared" si="102"/>
        <v>33096.892999999996</v>
      </c>
      <c r="AB1039" s="26" t="s">
        <v>66</v>
      </c>
      <c r="AD1039" s="27"/>
      <c r="AG1039" s="26" t="s">
        <v>68</v>
      </c>
    </row>
    <row r="1040" spans="1:33" s="26" customFormat="1" ht="12.95" customHeight="1" x14ac:dyDescent="0.2">
      <c r="A1040" s="47" t="s">
        <v>224</v>
      </c>
      <c r="B1040" s="54"/>
      <c r="C1040" s="38">
        <v>48115.394</v>
      </c>
      <c r="D1040" s="50"/>
      <c r="E1040" s="26">
        <f t="shared" si="101"/>
        <v>6306.0006677926276</v>
      </c>
      <c r="F1040" s="26">
        <f t="shared" si="106"/>
        <v>6306</v>
      </c>
      <c r="G1040" s="27">
        <f t="shared" si="105"/>
        <v>5.4631999955745414E-4</v>
      </c>
      <c r="O1040" s="27">
        <f t="shared" si="108"/>
        <v>5.4631999955745414E-4</v>
      </c>
      <c r="P1040" s="31"/>
      <c r="R1040" s="44">
        <f t="shared" si="102"/>
        <v>33096.894</v>
      </c>
      <c r="AB1040" s="26" t="s">
        <v>66</v>
      </c>
      <c r="AD1040" s="27"/>
      <c r="AG1040" s="26" t="s">
        <v>68</v>
      </c>
    </row>
    <row r="1041" spans="1:33" s="26" customFormat="1" ht="12.95" customHeight="1" x14ac:dyDescent="0.2">
      <c r="A1041" s="47" t="s">
        <v>224</v>
      </c>
      <c r="B1041" s="54"/>
      <c r="C1041" s="38">
        <v>48119.472000000002</v>
      </c>
      <c r="D1041" s="50"/>
      <c r="E1041" s="26">
        <f t="shared" si="101"/>
        <v>6310.9853989669809</v>
      </c>
      <c r="F1041" s="26">
        <f t="shared" si="106"/>
        <v>6311</v>
      </c>
      <c r="G1041" s="27">
        <f t="shared" si="105"/>
        <v>-1.1945079997531138E-2</v>
      </c>
      <c r="O1041" s="27">
        <f t="shared" si="108"/>
        <v>-1.1945079997531138E-2</v>
      </c>
      <c r="P1041" s="31"/>
      <c r="R1041" s="44">
        <f t="shared" si="102"/>
        <v>33100.972000000002</v>
      </c>
      <c r="AB1041" s="26" t="s">
        <v>66</v>
      </c>
      <c r="AD1041" s="27"/>
      <c r="AG1041" s="26" t="s">
        <v>68</v>
      </c>
    </row>
    <row r="1042" spans="1:33" s="26" customFormat="1" ht="12.95" customHeight="1" x14ac:dyDescent="0.2">
      <c r="A1042" s="47" t="s">
        <v>224</v>
      </c>
      <c r="B1042" s="54"/>
      <c r="C1042" s="38">
        <v>48119.476000000002</v>
      </c>
      <c r="D1042" s="50"/>
      <c r="E1042" s="26">
        <f t="shared" si="101"/>
        <v>6310.9902883550885</v>
      </c>
      <c r="F1042" s="26">
        <f t="shared" si="106"/>
        <v>6311</v>
      </c>
      <c r="G1042" s="27">
        <f t="shared" si="105"/>
        <v>-7.9450799967162311E-3</v>
      </c>
      <c r="O1042" s="27">
        <f t="shared" si="108"/>
        <v>-7.9450799967162311E-3</v>
      </c>
      <c r="P1042" s="31"/>
      <c r="R1042" s="44">
        <f t="shared" si="102"/>
        <v>33100.976000000002</v>
      </c>
      <c r="AB1042" s="26" t="s">
        <v>66</v>
      </c>
      <c r="AD1042" s="27"/>
      <c r="AG1042" s="26" t="s">
        <v>68</v>
      </c>
    </row>
    <row r="1043" spans="1:33" s="26" customFormat="1" ht="12.95" customHeight="1" x14ac:dyDescent="0.2">
      <c r="A1043" s="47" t="s">
        <v>224</v>
      </c>
      <c r="B1043" s="54"/>
      <c r="C1043" s="38">
        <v>48128.472999999998</v>
      </c>
      <c r="D1043" s="50"/>
      <c r="E1043" s="26">
        <f t="shared" si="101"/>
        <v>6321.9877445531338</v>
      </c>
      <c r="F1043" s="26">
        <f t="shared" si="106"/>
        <v>6322</v>
      </c>
      <c r="G1043" s="27">
        <f t="shared" si="105"/>
        <v>-1.0026160001871176E-2</v>
      </c>
      <c r="O1043" s="27">
        <f t="shared" si="108"/>
        <v>-1.0026160001871176E-2</v>
      </c>
      <c r="P1043" s="31"/>
      <c r="R1043" s="44">
        <f t="shared" si="102"/>
        <v>33109.972999999998</v>
      </c>
      <c r="AB1043" s="26" t="s">
        <v>66</v>
      </c>
      <c r="AD1043" s="27"/>
      <c r="AG1043" s="26" t="s">
        <v>68</v>
      </c>
    </row>
    <row r="1044" spans="1:33" s="26" customFormat="1" ht="12.95" customHeight="1" x14ac:dyDescent="0.2">
      <c r="A1044" s="47" t="s">
        <v>224</v>
      </c>
      <c r="B1044" s="54"/>
      <c r="C1044" s="38">
        <v>48128.487000000001</v>
      </c>
      <c r="D1044" s="50"/>
      <c r="E1044" s="26">
        <f t="shared" si="101"/>
        <v>6322.004857411509</v>
      </c>
      <c r="F1044" s="26">
        <f t="shared" si="106"/>
        <v>6322</v>
      </c>
      <c r="G1044" s="27">
        <f t="shared" si="105"/>
        <v>3.9738400009809993E-3</v>
      </c>
      <c r="O1044" s="27">
        <f t="shared" si="108"/>
        <v>3.9738400009809993E-3</v>
      </c>
      <c r="P1044" s="31"/>
      <c r="R1044" s="44">
        <f t="shared" si="102"/>
        <v>33109.987000000001</v>
      </c>
      <c r="AB1044" s="26" t="s">
        <v>66</v>
      </c>
      <c r="AD1044" s="27"/>
      <c r="AG1044" s="26" t="s">
        <v>68</v>
      </c>
    </row>
    <row r="1045" spans="1:33" s="26" customFormat="1" ht="12.95" customHeight="1" x14ac:dyDescent="0.2">
      <c r="A1045" s="47" t="s">
        <v>356</v>
      </c>
      <c r="B1045" s="54"/>
      <c r="C1045" s="38">
        <v>48154.650999999998</v>
      </c>
      <c r="D1045" s="38"/>
      <c r="E1045" s="26">
        <f t="shared" ref="E1045:E1108" si="109">(C1045-C$7)/C$8</f>
        <v>6353.9863450146813</v>
      </c>
      <c r="F1045" s="26">
        <f t="shared" si="106"/>
        <v>6354</v>
      </c>
      <c r="G1045" s="27">
        <f t="shared" si="105"/>
        <v>-1.11711200006539E-2</v>
      </c>
      <c r="K1045" s="26">
        <f>G1045</f>
        <v>-1.11711200006539E-2</v>
      </c>
      <c r="P1045" s="31"/>
      <c r="R1045" s="44">
        <f t="shared" ref="R1045:R1108" si="110">+C1045-15018.5</f>
        <v>33136.150999999998</v>
      </c>
    </row>
    <row r="1046" spans="1:33" s="26" customFormat="1" ht="12.95" customHeight="1" x14ac:dyDescent="0.2">
      <c r="A1046" s="47" t="s">
        <v>223</v>
      </c>
      <c r="B1046" s="54"/>
      <c r="C1046" s="38">
        <v>48174.29</v>
      </c>
      <c r="D1046" s="50"/>
      <c r="E1046" s="26">
        <f t="shared" si="109"/>
        <v>6377.9920182694923</v>
      </c>
      <c r="F1046" s="26">
        <f t="shared" si="106"/>
        <v>6378</v>
      </c>
      <c r="G1046" s="27">
        <f t="shared" si="105"/>
        <v>-6.5298400004394352E-3</v>
      </c>
      <c r="N1046" s="27">
        <f>G1046</f>
        <v>-6.5298400004394352E-3</v>
      </c>
      <c r="P1046" s="31"/>
      <c r="R1046" s="44">
        <f t="shared" si="110"/>
        <v>33155.79</v>
      </c>
      <c r="AB1046" s="26" t="s">
        <v>66</v>
      </c>
      <c r="AC1046" s="26">
        <v>7</v>
      </c>
      <c r="AD1046" s="27"/>
      <c r="AE1046" s="26" t="s">
        <v>71</v>
      </c>
      <c r="AG1046" s="26" t="s">
        <v>65</v>
      </c>
    </row>
    <row r="1047" spans="1:33" s="26" customFormat="1" ht="12.95" customHeight="1" x14ac:dyDescent="0.2">
      <c r="A1047" s="47" t="s">
        <v>225</v>
      </c>
      <c r="B1047" s="54"/>
      <c r="C1047" s="38">
        <v>48321.546999999999</v>
      </c>
      <c r="D1047" s="50"/>
      <c r="E1047" s="26">
        <f t="shared" si="109"/>
        <v>6557.9911743611028</v>
      </c>
      <c r="F1047" s="26">
        <f t="shared" si="106"/>
        <v>6558</v>
      </c>
      <c r="G1047" s="27">
        <f t="shared" si="105"/>
        <v>-7.2202400042442605E-3</v>
      </c>
      <c r="N1047" s="27">
        <f>G1047</f>
        <v>-7.2202400042442605E-3</v>
      </c>
      <c r="P1047" s="31"/>
      <c r="R1047" s="44">
        <f t="shared" si="110"/>
        <v>33303.046999999999</v>
      </c>
      <c r="AB1047" s="26" t="s">
        <v>66</v>
      </c>
      <c r="AC1047" s="26">
        <v>10</v>
      </c>
      <c r="AD1047" s="27"/>
      <c r="AE1047" s="26" t="s">
        <v>184</v>
      </c>
      <c r="AG1047" s="26" t="s">
        <v>65</v>
      </c>
    </row>
    <row r="1048" spans="1:33" s="26" customFormat="1" ht="12.95" customHeight="1" x14ac:dyDescent="0.2">
      <c r="A1048" s="47" t="s">
        <v>225</v>
      </c>
      <c r="B1048" s="54"/>
      <c r="C1048" s="38">
        <v>48362.453000000001</v>
      </c>
      <c r="D1048" s="50"/>
      <c r="E1048" s="26">
        <f t="shared" si="109"/>
        <v>6607.9925018299773</v>
      </c>
      <c r="F1048" s="26">
        <f t="shared" si="106"/>
        <v>6608</v>
      </c>
      <c r="G1048" s="27">
        <f t="shared" si="105"/>
        <v>-6.1342400003923103E-3</v>
      </c>
      <c r="N1048" s="27">
        <f>G1048</f>
        <v>-6.1342400003923103E-3</v>
      </c>
      <c r="P1048" s="31"/>
      <c r="R1048" s="44">
        <f t="shared" si="110"/>
        <v>33343.953000000001</v>
      </c>
      <c r="AB1048" s="26" t="s">
        <v>66</v>
      </c>
      <c r="AC1048" s="26">
        <v>7</v>
      </c>
      <c r="AD1048" s="27"/>
      <c r="AE1048" s="26" t="s">
        <v>71</v>
      </c>
      <c r="AG1048" s="26" t="s">
        <v>65</v>
      </c>
    </row>
    <row r="1049" spans="1:33" s="26" customFormat="1" ht="12.95" customHeight="1" x14ac:dyDescent="0.2">
      <c r="A1049" s="47" t="s">
        <v>226</v>
      </c>
      <c r="B1049" s="54"/>
      <c r="C1049" s="38">
        <v>48407.442000000003</v>
      </c>
      <c r="D1049" s="50">
        <v>4.0000000000000001E-3</v>
      </c>
      <c r="E1049" s="26">
        <f t="shared" si="109"/>
        <v>6662.9846722083348</v>
      </c>
      <c r="F1049" s="26">
        <f t="shared" si="106"/>
        <v>6663</v>
      </c>
      <c r="G1049" s="27">
        <f t="shared" si="105"/>
        <v>-1.2539639996248297E-2</v>
      </c>
      <c r="N1049" s="27">
        <f>G1049</f>
        <v>-1.2539639996248297E-2</v>
      </c>
      <c r="P1049" s="31"/>
      <c r="R1049" s="44">
        <f t="shared" si="110"/>
        <v>33388.942000000003</v>
      </c>
      <c r="AB1049" s="26" t="s">
        <v>66</v>
      </c>
      <c r="AC1049" s="26">
        <v>6</v>
      </c>
      <c r="AD1049" s="27"/>
      <c r="AE1049" s="26" t="s">
        <v>71</v>
      </c>
      <c r="AG1049" s="26" t="s">
        <v>65</v>
      </c>
    </row>
    <row r="1050" spans="1:33" s="26" customFormat="1" ht="12.95" customHeight="1" x14ac:dyDescent="0.2">
      <c r="A1050" s="47" t="s">
        <v>357</v>
      </c>
      <c r="B1050" s="54"/>
      <c r="C1050" s="38">
        <v>48414.792999999998</v>
      </c>
      <c r="D1050" s="38"/>
      <c r="E1050" s="26">
        <f t="shared" si="109"/>
        <v>6671.9701452006448</v>
      </c>
      <c r="F1050" s="26">
        <v>6672</v>
      </c>
      <c r="G1050" s="27">
        <f t="shared" si="105"/>
        <v>-2.4424160001217388E-2</v>
      </c>
      <c r="K1050" s="26">
        <f>G1050</f>
        <v>-2.4424160001217388E-2</v>
      </c>
      <c r="P1050" s="31"/>
      <c r="R1050" s="44">
        <f t="shared" si="110"/>
        <v>33396.292999999998</v>
      </c>
    </row>
    <row r="1051" spans="1:33" s="26" customFormat="1" ht="12.95" customHeight="1" x14ac:dyDescent="0.2">
      <c r="A1051" s="47" t="s">
        <v>226</v>
      </c>
      <c r="B1051" s="54"/>
      <c r="C1051" s="38">
        <v>48438.53</v>
      </c>
      <c r="D1051" s="50">
        <v>4.0000000000000001E-3</v>
      </c>
      <c r="E1051" s="26">
        <f t="shared" si="109"/>
        <v>6700.984996570337</v>
      </c>
      <c r="F1051" s="26">
        <f t="shared" ref="F1051:F1067" si="111">ROUND(2*E1051,0)/2</f>
        <v>6701</v>
      </c>
      <c r="G1051" s="27">
        <f t="shared" si="105"/>
        <v>-1.2274280001292937E-2</v>
      </c>
      <c r="N1051" s="27">
        <f>G1051</f>
        <v>-1.2274280001292937E-2</v>
      </c>
      <c r="P1051" s="31"/>
      <c r="R1051" s="44">
        <f t="shared" si="110"/>
        <v>33420.03</v>
      </c>
      <c r="AB1051" s="26" t="s">
        <v>66</v>
      </c>
      <c r="AC1051" s="26">
        <v>10</v>
      </c>
      <c r="AD1051" s="27"/>
      <c r="AE1051" s="26" t="s">
        <v>69</v>
      </c>
      <c r="AG1051" s="26" t="s">
        <v>65</v>
      </c>
    </row>
    <row r="1052" spans="1:33" s="26" customFormat="1" ht="12.95" customHeight="1" x14ac:dyDescent="0.2">
      <c r="A1052" s="47" t="s">
        <v>226</v>
      </c>
      <c r="B1052" s="54"/>
      <c r="C1052" s="38">
        <v>48443.44</v>
      </c>
      <c r="D1052" s="50">
        <v>6.0000000000000001E-3</v>
      </c>
      <c r="E1052" s="26">
        <f t="shared" si="109"/>
        <v>6706.9867204707998</v>
      </c>
      <c r="F1052" s="26">
        <f t="shared" si="111"/>
        <v>6707</v>
      </c>
      <c r="G1052" s="27">
        <f t="shared" si="105"/>
        <v>-1.0863960000278894E-2</v>
      </c>
      <c r="N1052" s="27">
        <f>G1052</f>
        <v>-1.0863960000278894E-2</v>
      </c>
      <c r="P1052" s="31"/>
      <c r="R1052" s="44">
        <f t="shared" si="110"/>
        <v>33424.94</v>
      </c>
      <c r="AB1052" s="26" t="s">
        <v>66</v>
      </c>
      <c r="AC1052" s="26">
        <v>11</v>
      </c>
      <c r="AD1052" s="27"/>
      <c r="AE1052" s="26" t="s">
        <v>71</v>
      </c>
      <c r="AG1052" s="26" t="s">
        <v>65</v>
      </c>
    </row>
    <row r="1053" spans="1:33" s="26" customFormat="1" ht="12.95" customHeight="1" x14ac:dyDescent="0.2">
      <c r="A1053" s="47" t="s">
        <v>224</v>
      </c>
      <c r="B1053" s="54"/>
      <c r="C1053" s="38">
        <v>48443.446000000004</v>
      </c>
      <c r="D1053" s="50"/>
      <c r="E1053" s="26">
        <f t="shared" si="109"/>
        <v>6706.9940545529607</v>
      </c>
      <c r="F1053" s="26">
        <f t="shared" si="111"/>
        <v>6707</v>
      </c>
      <c r="G1053" s="27">
        <f t="shared" si="105"/>
        <v>-4.863959999056533E-3</v>
      </c>
      <c r="O1053" s="27">
        <f>G1053</f>
        <v>-4.863959999056533E-3</v>
      </c>
      <c r="P1053" s="31"/>
      <c r="R1053" s="44">
        <f t="shared" si="110"/>
        <v>33424.946000000004</v>
      </c>
      <c r="AB1053" s="26" t="s">
        <v>66</v>
      </c>
      <c r="AD1053" s="27"/>
      <c r="AG1053" s="26" t="s">
        <v>68</v>
      </c>
    </row>
    <row r="1054" spans="1:33" s="26" customFormat="1" ht="12.95" customHeight="1" x14ac:dyDescent="0.2">
      <c r="A1054" s="47" t="s">
        <v>224</v>
      </c>
      <c r="B1054" s="54"/>
      <c r="C1054" s="38">
        <v>48443.447</v>
      </c>
      <c r="D1054" s="50"/>
      <c r="E1054" s="26">
        <f t="shared" si="109"/>
        <v>6706.9952768999829</v>
      </c>
      <c r="F1054" s="26">
        <f t="shared" si="111"/>
        <v>6707</v>
      </c>
      <c r="G1054" s="27">
        <f t="shared" si="105"/>
        <v>-3.863960002490785E-3</v>
      </c>
      <c r="O1054" s="27">
        <f>G1054</f>
        <v>-3.863960002490785E-3</v>
      </c>
      <c r="P1054" s="31"/>
      <c r="R1054" s="44">
        <f t="shared" si="110"/>
        <v>33424.947</v>
      </c>
      <c r="AB1054" s="26" t="s">
        <v>66</v>
      </c>
      <c r="AD1054" s="27"/>
      <c r="AG1054" s="26" t="s">
        <v>68</v>
      </c>
    </row>
    <row r="1055" spans="1:33" s="26" customFormat="1" ht="12.95" customHeight="1" x14ac:dyDescent="0.2">
      <c r="A1055" s="72" t="s">
        <v>2764</v>
      </c>
      <c r="B1055" s="71" t="s">
        <v>360</v>
      </c>
      <c r="C1055" s="72">
        <v>48443.453999999998</v>
      </c>
      <c r="D1055" s="72" t="s">
        <v>390</v>
      </c>
      <c r="E1055" s="47">
        <f t="shared" si="109"/>
        <v>6707.0038333291659</v>
      </c>
      <c r="F1055" s="26">
        <f t="shared" si="111"/>
        <v>6707</v>
      </c>
      <c r="G1055" s="27">
        <f t="shared" si="105"/>
        <v>3.1360399952973239E-3</v>
      </c>
      <c r="O1055" s="27">
        <f>G1055</f>
        <v>3.1360399952973239E-3</v>
      </c>
      <c r="P1055" s="31"/>
      <c r="R1055" s="44">
        <f t="shared" si="110"/>
        <v>33424.953999999998</v>
      </c>
    </row>
    <row r="1056" spans="1:33" s="26" customFormat="1" ht="12.95" customHeight="1" x14ac:dyDescent="0.2">
      <c r="A1056" s="47" t="s">
        <v>356</v>
      </c>
      <c r="B1056" s="54"/>
      <c r="C1056" s="38">
        <v>48473.703999999998</v>
      </c>
      <c r="D1056" s="38"/>
      <c r="E1056" s="26">
        <f t="shared" si="109"/>
        <v>6743.9798308829077</v>
      </c>
      <c r="F1056" s="26">
        <f t="shared" si="111"/>
        <v>6744</v>
      </c>
      <c r="G1056" s="27">
        <f t="shared" si="105"/>
        <v>-1.6500320001796354E-2</v>
      </c>
      <c r="K1056" s="26">
        <f>G1056</f>
        <v>-1.6500320001796354E-2</v>
      </c>
      <c r="P1056" s="31"/>
      <c r="R1056" s="44">
        <f t="shared" si="110"/>
        <v>33455.203999999998</v>
      </c>
    </row>
    <row r="1057" spans="1:33" s="26" customFormat="1" ht="12.95" customHeight="1" x14ac:dyDescent="0.2">
      <c r="A1057" s="47" t="s">
        <v>226</v>
      </c>
      <c r="B1057" s="54"/>
      <c r="C1057" s="38">
        <v>48479.442000000003</v>
      </c>
      <c r="D1057" s="50">
        <v>5.0000000000000001E-3</v>
      </c>
      <c r="E1057" s="26">
        <f t="shared" si="109"/>
        <v>6750.9936581213715</v>
      </c>
      <c r="F1057" s="26">
        <f t="shared" si="111"/>
        <v>6751</v>
      </c>
      <c r="G1057" s="27">
        <f t="shared" si="105"/>
        <v>-5.1882799962186255E-3</v>
      </c>
      <c r="N1057" s="27">
        <f>G1057</f>
        <v>-5.1882799962186255E-3</v>
      </c>
      <c r="P1057" s="31"/>
      <c r="R1057" s="44">
        <f t="shared" si="110"/>
        <v>33460.942000000003</v>
      </c>
      <c r="AB1057" s="26" t="s">
        <v>66</v>
      </c>
      <c r="AC1057" s="26">
        <v>8</v>
      </c>
      <c r="AD1057" s="27"/>
      <c r="AE1057" s="26" t="s">
        <v>71</v>
      </c>
      <c r="AG1057" s="26" t="s">
        <v>65</v>
      </c>
    </row>
    <row r="1058" spans="1:33" s="26" customFormat="1" ht="12.95" customHeight="1" x14ac:dyDescent="0.2">
      <c r="A1058" s="47" t="s">
        <v>226</v>
      </c>
      <c r="B1058" s="54"/>
      <c r="C1058" s="38">
        <v>48497.432999999997</v>
      </c>
      <c r="D1058" s="50">
        <v>5.0000000000000001E-3</v>
      </c>
      <c r="E1058" s="26">
        <f t="shared" si="109"/>
        <v>6772.9849034763856</v>
      </c>
      <c r="F1058" s="26">
        <f t="shared" si="111"/>
        <v>6773</v>
      </c>
      <c r="G1058" s="27">
        <f t="shared" si="105"/>
        <v>-1.2350440003501717E-2</v>
      </c>
      <c r="N1058" s="27">
        <f>G1058</f>
        <v>-1.2350440003501717E-2</v>
      </c>
      <c r="P1058" s="31"/>
      <c r="R1058" s="44">
        <f t="shared" si="110"/>
        <v>33478.932999999997</v>
      </c>
      <c r="AB1058" s="26" t="s">
        <v>66</v>
      </c>
      <c r="AC1058" s="26">
        <v>8</v>
      </c>
      <c r="AD1058" s="27"/>
      <c r="AE1058" s="26" t="s">
        <v>71</v>
      </c>
      <c r="AG1058" s="26" t="s">
        <v>65</v>
      </c>
    </row>
    <row r="1059" spans="1:33" s="26" customFormat="1" ht="12.95" customHeight="1" x14ac:dyDescent="0.2">
      <c r="A1059" s="47" t="s">
        <v>227</v>
      </c>
      <c r="B1059" s="54"/>
      <c r="C1059" s="38">
        <v>48502.341999999997</v>
      </c>
      <c r="D1059" s="50">
        <v>7.0000000000000001E-3</v>
      </c>
      <c r="E1059" s="26">
        <f t="shared" si="109"/>
        <v>6778.9854050298172</v>
      </c>
      <c r="F1059" s="26">
        <f t="shared" si="111"/>
        <v>6779</v>
      </c>
      <c r="G1059" s="27">
        <f t="shared" si="105"/>
        <v>-1.194012000632938E-2</v>
      </c>
      <c r="N1059" s="27">
        <f>G1059</f>
        <v>-1.194012000632938E-2</v>
      </c>
      <c r="P1059" s="31"/>
      <c r="R1059" s="44">
        <f t="shared" si="110"/>
        <v>33483.841999999997</v>
      </c>
      <c r="AB1059" s="26" t="s">
        <v>66</v>
      </c>
      <c r="AC1059" s="26">
        <v>5</v>
      </c>
      <c r="AD1059" s="27"/>
      <c r="AE1059" s="26" t="s">
        <v>71</v>
      </c>
      <c r="AG1059" s="26" t="s">
        <v>65</v>
      </c>
    </row>
    <row r="1060" spans="1:33" s="26" customFormat="1" ht="12.95" customHeight="1" x14ac:dyDescent="0.2">
      <c r="A1060" s="47" t="s">
        <v>224</v>
      </c>
      <c r="B1060" s="54"/>
      <c r="C1060" s="38">
        <v>48506.444000000003</v>
      </c>
      <c r="D1060" s="50"/>
      <c r="E1060" s="26">
        <f t="shared" si="109"/>
        <v>6783.9994725328143</v>
      </c>
      <c r="F1060" s="26">
        <f t="shared" si="111"/>
        <v>6784</v>
      </c>
      <c r="G1060" s="27">
        <f t="shared" si="105"/>
        <v>-4.3151999852852896E-4</v>
      </c>
      <c r="O1060" s="27">
        <f>G1060</f>
        <v>-4.3151999852852896E-4</v>
      </c>
      <c r="P1060" s="31"/>
      <c r="R1060" s="44">
        <f t="shared" si="110"/>
        <v>33487.944000000003</v>
      </c>
      <c r="AB1060" s="26" t="s">
        <v>66</v>
      </c>
      <c r="AD1060" s="27"/>
      <c r="AG1060" s="26" t="s">
        <v>68</v>
      </c>
    </row>
    <row r="1061" spans="1:33" s="26" customFormat="1" ht="12.95" customHeight="1" x14ac:dyDescent="0.2">
      <c r="A1061" s="47" t="s">
        <v>227</v>
      </c>
      <c r="B1061" s="54"/>
      <c r="C1061" s="38">
        <v>48547.334000000003</v>
      </c>
      <c r="D1061" s="50">
        <v>5.0000000000000001E-3</v>
      </c>
      <c r="E1061" s="26">
        <f t="shared" si="109"/>
        <v>6833.9812424492593</v>
      </c>
      <c r="F1061" s="26">
        <f t="shared" si="111"/>
        <v>6834</v>
      </c>
      <c r="G1061" s="27">
        <f t="shared" si="105"/>
        <v>-1.5345519997936208E-2</v>
      </c>
      <c r="N1061" s="27">
        <f>G1061</f>
        <v>-1.5345519997936208E-2</v>
      </c>
      <c r="P1061" s="31"/>
      <c r="R1061" s="44">
        <f t="shared" si="110"/>
        <v>33528.834000000003</v>
      </c>
      <c r="AB1061" s="26" t="s">
        <v>66</v>
      </c>
      <c r="AC1061" s="26">
        <v>10</v>
      </c>
      <c r="AD1061" s="27"/>
      <c r="AE1061" s="26" t="s">
        <v>69</v>
      </c>
      <c r="AG1061" s="26" t="s">
        <v>65</v>
      </c>
    </row>
    <row r="1062" spans="1:33" s="26" customFormat="1" ht="12.95" customHeight="1" x14ac:dyDescent="0.2">
      <c r="A1062" s="47" t="s">
        <v>227</v>
      </c>
      <c r="B1062" s="54"/>
      <c r="C1062" s="38">
        <v>48552.243000000002</v>
      </c>
      <c r="D1062" s="50">
        <v>5.0000000000000001E-3</v>
      </c>
      <c r="E1062" s="26">
        <f t="shared" si="109"/>
        <v>6839.9817440026909</v>
      </c>
      <c r="F1062" s="26">
        <f t="shared" si="111"/>
        <v>6840</v>
      </c>
      <c r="G1062" s="27">
        <f t="shared" si="105"/>
        <v>-1.4935200000763871E-2</v>
      </c>
      <c r="N1062" s="27">
        <f>G1062</f>
        <v>-1.4935200000763871E-2</v>
      </c>
      <c r="P1062" s="31"/>
      <c r="R1062" s="44">
        <f t="shared" si="110"/>
        <v>33533.743000000002</v>
      </c>
      <c r="AB1062" s="26" t="s">
        <v>66</v>
      </c>
      <c r="AC1062" s="26">
        <v>9</v>
      </c>
      <c r="AD1062" s="27"/>
      <c r="AE1062" s="26" t="s">
        <v>71</v>
      </c>
      <c r="AG1062" s="26" t="s">
        <v>65</v>
      </c>
    </row>
    <row r="1063" spans="1:33" s="26" customFormat="1" ht="12.95" customHeight="1" x14ac:dyDescent="0.2">
      <c r="A1063" s="47" t="s">
        <v>228</v>
      </c>
      <c r="B1063" s="54"/>
      <c r="C1063" s="38">
        <v>48699.495000000003</v>
      </c>
      <c r="D1063" s="50">
        <v>6.0000000000000001E-3</v>
      </c>
      <c r="E1063" s="26">
        <f t="shared" si="109"/>
        <v>7019.9747883591717</v>
      </c>
      <c r="F1063" s="26">
        <f t="shared" si="111"/>
        <v>7020</v>
      </c>
      <c r="G1063" s="27">
        <f t="shared" si="105"/>
        <v>-2.0625599994673394E-2</v>
      </c>
      <c r="N1063" s="27">
        <f>G1063</f>
        <v>-2.0625599994673394E-2</v>
      </c>
      <c r="P1063" s="31"/>
      <c r="R1063" s="44">
        <f t="shared" si="110"/>
        <v>33680.995000000003</v>
      </c>
      <c r="AB1063" s="26" t="s">
        <v>66</v>
      </c>
      <c r="AC1063" s="26">
        <v>5</v>
      </c>
      <c r="AD1063" s="27"/>
      <c r="AE1063" s="26" t="s">
        <v>69</v>
      </c>
      <c r="AG1063" s="26" t="s">
        <v>65</v>
      </c>
    </row>
    <row r="1064" spans="1:33" s="26" customFormat="1" ht="12.95" customHeight="1" x14ac:dyDescent="0.2">
      <c r="A1064" s="47" t="s">
        <v>356</v>
      </c>
      <c r="B1064" s="54"/>
      <c r="C1064" s="38">
        <v>48724.862999999998</v>
      </c>
      <c r="D1064" s="38"/>
      <c r="E1064" s="26">
        <f t="shared" si="109"/>
        <v>7050.9832877291919</v>
      </c>
      <c r="F1064" s="26">
        <f t="shared" si="111"/>
        <v>7051</v>
      </c>
      <c r="G1064" s="27">
        <f t="shared" si="105"/>
        <v>-1.3672280001628678E-2</v>
      </c>
      <c r="K1064" s="26">
        <f>G1064</f>
        <v>-1.3672280001628678E-2</v>
      </c>
      <c r="P1064" s="31"/>
      <c r="R1064" s="44">
        <f t="shared" si="110"/>
        <v>33706.362999999998</v>
      </c>
    </row>
    <row r="1065" spans="1:33" s="26" customFormat="1" ht="12.95" customHeight="1" x14ac:dyDescent="0.2">
      <c r="A1065" s="47" t="s">
        <v>229</v>
      </c>
      <c r="B1065" s="54"/>
      <c r="C1065" s="38">
        <v>48758.404999999999</v>
      </c>
      <c r="D1065" s="50">
        <v>5.0000000000000001E-3</v>
      </c>
      <c r="E1065" s="26">
        <f t="shared" si="109"/>
        <v>7091.9832516944034</v>
      </c>
      <c r="F1065" s="26">
        <f t="shared" si="111"/>
        <v>7092</v>
      </c>
      <c r="G1065" s="27">
        <f t="shared" si="105"/>
        <v>-1.3701759999094065E-2</v>
      </c>
      <c r="N1065" s="27">
        <f>G1065</f>
        <v>-1.3701759999094065E-2</v>
      </c>
      <c r="P1065" s="31"/>
      <c r="R1065" s="44">
        <f t="shared" si="110"/>
        <v>33739.904999999999</v>
      </c>
      <c r="AB1065" s="26" t="s">
        <v>66</v>
      </c>
      <c r="AC1065" s="26">
        <v>8</v>
      </c>
      <c r="AD1065" s="27"/>
      <c r="AE1065" s="26" t="s">
        <v>71</v>
      </c>
      <c r="AG1065" s="26" t="s">
        <v>65</v>
      </c>
    </row>
    <row r="1066" spans="1:33" s="26" customFormat="1" ht="12.95" customHeight="1" x14ac:dyDescent="0.2">
      <c r="A1066" s="47" t="s">
        <v>356</v>
      </c>
      <c r="B1066" s="54"/>
      <c r="C1066" s="38">
        <v>48770.675000000003</v>
      </c>
      <c r="D1066" s="38"/>
      <c r="E1066" s="26">
        <f t="shared" si="109"/>
        <v>7106.9814497104217</v>
      </c>
      <c r="F1066" s="26">
        <f t="shared" si="111"/>
        <v>7107</v>
      </c>
      <c r="G1066" s="27">
        <f t="shared" si="105"/>
        <v>-1.5175959997577593E-2</v>
      </c>
      <c r="K1066" s="26">
        <f>G1066</f>
        <v>-1.5175959997577593E-2</v>
      </c>
      <c r="P1066" s="31"/>
      <c r="R1066" s="44">
        <f t="shared" si="110"/>
        <v>33752.175000000003</v>
      </c>
    </row>
    <row r="1067" spans="1:33" s="26" customFormat="1" ht="12.95" customHeight="1" x14ac:dyDescent="0.2">
      <c r="A1067" s="47" t="s">
        <v>229</v>
      </c>
      <c r="B1067" s="54"/>
      <c r="C1067" s="38">
        <v>48789.493999999999</v>
      </c>
      <c r="D1067" s="50">
        <v>3.0000000000000001E-3</v>
      </c>
      <c r="E1067" s="26">
        <f t="shared" si="109"/>
        <v>7129.9847984034368</v>
      </c>
      <c r="F1067" s="26">
        <f t="shared" si="111"/>
        <v>7130</v>
      </c>
      <c r="G1067" s="27">
        <f t="shared" si="105"/>
        <v>-1.2436400000296999E-2</v>
      </c>
      <c r="N1067" s="27">
        <f>G1067</f>
        <v>-1.2436400000296999E-2</v>
      </c>
      <c r="P1067" s="31"/>
      <c r="R1067" s="44">
        <f t="shared" si="110"/>
        <v>33770.993999999999</v>
      </c>
      <c r="AB1067" s="26" t="s">
        <v>66</v>
      </c>
      <c r="AC1067" s="26">
        <v>7</v>
      </c>
      <c r="AD1067" s="27"/>
      <c r="AE1067" s="26" t="s">
        <v>69</v>
      </c>
      <c r="AG1067" s="26" t="s">
        <v>65</v>
      </c>
    </row>
    <row r="1068" spans="1:33" s="26" customFormat="1" ht="12.95" customHeight="1" x14ac:dyDescent="0.2">
      <c r="A1068" s="47" t="s">
        <v>357</v>
      </c>
      <c r="B1068" s="54"/>
      <c r="C1068" s="38">
        <v>48801.754999999997</v>
      </c>
      <c r="D1068" s="38"/>
      <c r="E1068" s="26">
        <f t="shared" si="109"/>
        <v>7144.9719952962096</v>
      </c>
      <c r="F1068" s="26">
        <v>7145</v>
      </c>
      <c r="G1068" s="27">
        <f t="shared" si="105"/>
        <v>-2.2910600004252046E-2</v>
      </c>
      <c r="K1068" s="26">
        <f>G1068</f>
        <v>-2.2910600004252046E-2</v>
      </c>
      <c r="P1068" s="31"/>
      <c r="R1068" s="44">
        <f t="shared" si="110"/>
        <v>33783.254999999997</v>
      </c>
    </row>
    <row r="1069" spans="1:33" s="26" customFormat="1" ht="12.95" customHeight="1" x14ac:dyDescent="0.2">
      <c r="A1069" s="72" t="s">
        <v>2809</v>
      </c>
      <c r="B1069" s="71" t="s">
        <v>360</v>
      </c>
      <c r="C1069" s="72">
        <v>48801.764999999999</v>
      </c>
      <c r="D1069" s="72" t="s">
        <v>390</v>
      </c>
      <c r="E1069" s="47">
        <f t="shared" si="109"/>
        <v>7144.9842187664781</v>
      </c>
      <c r="F1069" s="26">
        <f t="shared" ref="F1069:F1082" si="112">ROUND(2*E1069,0)/2</f>
        <v>7145</v>
      </c>
      <c r="G1069" s="27">
        <f t="shared" ref="G1069:G1132" si="113">C1069-(C$7+F1069*C$8)</f>
        <v>-1.2910600002214778E-2</v>
      </c>
      <c r="O1069" s="27">
        <f>G1069</f>
        <v>-1.2910600002214778E-2</v>
      </c>
      <c r="P1069" s="31"/>
      <c r="R1069" s="44">
        <f t="shared" si="110"/>
        <v>33783.264999999999</v>
      </c>
    </row>
    <row r="1070" spans="1:33" s="26" customFormat="1" ht="12.95" customHeight="1" x14ac:dyDescent="0.2">
      <c r="A1070" s="47" t="s">
        <v>356</v>
      </c>
      <c r="B1070" s="54"/>
      <c r="C1070" s="38">
        <v>48801.77</v>
      </c>
      <c r="D1070" s="38"/>
      <c r="E1070" s="26">
        <f t="shared" si="109"/>
        <v>7144.9903305016069</v>
      </c>
      <c r="F1070" s="26">
        <f t="shared" si="112"/>
        <v>7145</v>
      </c>
      <c r="G1070" s="27">
        <f t="shared" si="113"/>
        <v>-7.910600004834123E-3</v>
      </c>
      <c r="K1070" s="26">
        <f>G1070</f>
        <v>-7.910600004834123E-3</v>
      </c>
      <c r="P1070" s="31"/>
      <c r="R1070" s="44">
        <f t="shared" si="110"/>
        <v>33783.269999999997</v>
      </c>
    </row>
    <row r="1071" spans="1:33" s="26" customFormat="1" ht="12.95" customHeight="1" x14ac:dyDescent="0.2">
      <c r="A1071" s="47" t="s">
        <v>229</v>
      </c>
      <c r="B1071" s="54"/>
      <c r="C1071" s="38">
        <v>48803.4</v>
      </c>
      <c r="D1071" s="50">
        <v>4.0000000000000001E-3</v>
      </c>
      <c r="E1071" s="26">
        <f t="shared" si="109"/>
        <v>7146.9827561549218</v>
      </c>
      <c r="F1071" s="26">
        <f t="shared" si="112"/>
        <v>7147</v>
      </c>
      <c r="G1071" s="27">
        <f t="shared" si="113"/>
        <v>-1.4107160001003649E-2</v>
      </c>
      <c r="N1071" s="27">
        <f>G1071</f>
        <v>-1.4107160001003649E-2</v>
      </c>
      <c r="P1071" s="31"/>
      <c r="R1071" s="44">
        <f t="shared" si="110"/>
        <v>33784.9</v>
      </c>
      <c r="AC1071" s="26">
        <v>6</v>
      </c>
      <c r="AD1071" s="27"/>
      <c r="AE1071" s="26" t="s">
        <v>71</v>
      </c>
      <c r="AG1071" s="26" t="s">
        <v>65</v>
      </c>
    </row>
    <row r="1072" spans="1:33" s="26" customFormat="1" ht="12.95" customHeight="1" x14ac:dyDescent="0.2">
      <c r="A1072" s="47" t="s">
        <v>224</v>
      </c>
      <c r="B1072" s="54"/>
      <c r="C1072" s="38">
        <v>48803.4</v>
      </c>
      <c r="D1072" s="50"/>
      <c r="E1072" s="26">
        <f t="shared" si="109"/>
        <v>7146.9827561549218</v>
      </c>
      <c r="F1072" s="26">
        <f t="shared" si="112"/>
        <v>7147</v>
      </c>
      <c r="G1072" s="27">
        <f t="shared" si="113"/>
        <v>-1.4107160001003649E-2</v>
      </c>
      <c r="O1072" s="27">
        <f>G1072</f>
        <v>-1.4107160001003649E-2</v>
      </c>
      <c r="P1072" s="31"/>
      <c r="R1072" s="44">
        <f t="shared" si="110"/>
        <v>33784.9</v>
      </c>
      <c r="AB1072" s="26" t="s">
        <v>66</v>
      </c>
      <c r="AD1072" s="27"/>
      <c r="AG1072" s="26" t="s">
        <v>68</v>
      </c>
    </row>
    <row r="1073" spans="1:33" s="26" customFormat="1" ht="12.95" customHeight="1" x14ac:dyDescent="0.2">
      <c r="A1073" s="47" t="s">
        <v>224</v>
      </c>
      <c r="B1073" s="54"/>
      <c r="C1073" s="38">
        <v>48803.402000000002</v>
      </c>
      <c r="D1073" s="50"/>
      <c r="E1073" s="26">
        <f t="shared" si="109"/>
        <v>7146.9852008489761</v>
      </c>
      <c r="F1073" s="26">
        <f t="shared" si="112"/>
        <v>7147</v>
      </c>
      <c r="G1073" s="27">
        <f t="shared" si="113"/>
        <v>-1.2107160000596195E-2</v>
      </c>
      <c r="O1073" s="27">
        <f>G1073</f>
        <v>-1.2107160000596195E-2</v>
      </c>
      <c r="P1073" s="31"/>
      <c r="R1073" s="44">
        <f t="shared" si="110"/>
        <v>33784.902000000002</v>
      </c>
      <c r="AB1073" s="26" t="s">
        <v>66</v>
      </c>
      <c r="AD1073" s="27"/>
      <c r="AG1073" s="26" t="s">
        <v>68</v>
      </c>
    </row>
    <row r="1074" spans="1:33" s="26" customFormat="1" ht="12.95" customHeight="1" x14ac:dyDescent="0.2">
      <c r="A1074" s="47" t="s">
        <v>229</v>
      </c>
      <c r="B1074" s="54"/>
      <c r="C1074" s="38">
        <v>48830.402000000002</v>
      </c>
      <c r="D1074" s="50">
        <v>5.0000000000000001E-3</v>
      </c>
      <c r="E1074" s="26">
        <f t="shared" si="109"/>
        <v>7179.9885705663646</v>
      </c>
      <c r="F1074" s="26">
        <f t="shared" si="112"/>
        <v>7180</v>
      </c>
      <c r="G1074" s="27">
        <f t="shared" si="113"/>
        <v>-9.350399996037595E-3</v>
      </c>
      <c r="N1074" s="27">
        <f>G1074</f>
        <v>-9.350399996037595E-3</v>
      </c>
      <c r="P1074" s="31"/>
      <c r="R1074" s="44">
        <f t="shared" si="110"/>
        <v>33811.902000000002</v>
      </c>
      <c r="AB1074" s="26" t="s">
        <v>66</v>
      </c>
      <c r="AC1074" s="26">
        <v>7</v>
      </c>
      <c r="AD1074" s="27"/>
      <c r="AE1074" s="26" t="s">
        <v>71</v>
      </c>
      <c r="AG1074" s="26" t="s">
        <v>65</v>
      </c>
    </row>
    <row r="1075" spans="1:33" s="26" customFormat="1" ht="12.95" customHeight="1" x14ac:dyDescent="0.2">
      <c r="A1075" s="47" t="s">
        <v>224</v>
      </c>
      <c r="B1075" s="54"/>
      <c r="C1075" s="38">
        <v>48834.478000000003</v>
      </c>
      <c r="D1075" s="50"/>
      <c r="E1075" s="26">
        <f t="shared" si="109"/>
        <v>7184.9708570466646</v>
      </c>
      <c r="F1075" s="26">
        <f t="shared" si="112"/>
        <v>7185</v>
      </c>
      <c r="G1075" s="27">
        <f t="shared" si="113"/>
        <v>-2.3841799993533641E-2</v>
      </c>
      <c r="O1075" s="27">
        <f t="shared" ref="O1075:O1080" si="114">G1075</f>
        <v>-2.3841799993533641E-2</v>
      </c>
      <c r="P1075" s="31"/>
      <c r="R1075" s="44">
        <f t="shared" si="110"/>
        <v>33815.978000000003</v>
      </c>
      <c r="AB1075" s="26" t="s">
        <v>66</v>
      </c>
      <c r="AD1075" s="27"/>
      <c r="AG1075" s="26" t="s">
        <v>68</v>
      </c>
    </row>
    <row r="1076" spans="1:33" s="26" customFormat="1" ht="12.95" customHeight="1" x14ac:dyDescent="0.2">
      <c r="A1076" s="47" t="s">
        <v>224</v>
      </c>
      <c r="B1076" s="54"/>
      <c r="C1076" s="38">
        <v>48834.487999999998</v>
      </c>
      <c r="D1076" s="50"/>
      <c r="E1076" s="26">
        <f t="shared" si="109"/>
        <v>7184.983080516924</v>
      </c>
      <c r="F1076" s="26">
        <f t="shared" si="112"/>
        <v>7185</v>
      </c>
      <c r="G1076" s="27">
        <f t="shared" si="113"/>
        <v>-1.3841799998772331E-2</v>
      </c>
      <c r="O1076" s="27">
        <f t="shared" si="114"/>
        <v>-1.3841799998772331E-2</v>
      </c>
      <c r="P1076" s="31"/>
      <c r="R1076" s="44">
        <f t="shared" si="110"/>
        <v>33815.987999999998</v>
      </c>
      <c r="AB1076" s="26" t="s">
        <v>66</v>
      </c>
      <c r="AD1076" s="27"/>
      <c r="AG1076" s="26" t="s">
        <v>68</v>
      </c>
    </row>
    <row r="1077" spans="1:33" s="26" customFormat="1" ht="12.95" customHeight="1" x14ac:dyDescent="0.2">
      <c r="A1077" s="47" t="s">
        <v>224</v>
      </c>
      <c r="B1077" s="54"/>
      <c r="C1077" s="38">
        <v>48834.49</v>
      </c>
      <c r="D1077" s="50"/>
      <c r="E1077" s="26">
        <f t="shared" si="109"/>
        <v>7184.9855252109783</v>
      </c>
      <c r="F1077" s="26">
        <f t="shared" si="112"/>
        <v>7185</v>
      </c>
      <c r="G1077" s="27">
        <f t="shared" si="113"/>
        <v>-1.1841799998364877E-2</v>
      </c>
      <c r="O1077" s="27">
        <f t="shared" si="114"/>
        <v>-1.1841799998364877E-2</v>
      </c>
      <c r="P1077" s="31"/>
      <c r="R1077" s="44">
        <f t="shared" si="110"/>
        <v>33815.99</v>
      </c>
      <c r="AB1077" s="26" t="s">
        <v>66</v>
      </c>
      <c r="AD1077" s="27"/>
      <c r="AG1077" s="26" t="s">
        <v>68</v>
      </c>
    </row>
    <row r="1078" spans="1:33" s="26" customFormat="1" ht="12.95" customHeight="1" x14ac:dyDescent="0.2">
      <c r="A1078" s="47" t="s">
        <v>224</v>
      </c>
      <c r="B1078" s="54"/>
      <c r="C1078" s="38">
        <v>48834.49</v>
      </c>
      <c r="D1078" s="50"/>
      <c r="E1078" s="26">
        <f t="shared" si="109"/>
        <v>7184.9855252109783</v>
      </c>
      <c r="F1078" s="26">
        <f t="shared" si="112"/>
        <v>7185</v>
      </c>
      <c r="G1078" s="27">
        <f t="shared" si="113"/>
        <v>-1.1841799998364877E-2</v>
      </c>
      <c r="O1078" s="27">
        <f t="shared" si="114"/>
        <v>-1.1841799998364877E-2</v>
      </c>
      <c r="P1078" s="31"/>
      <c r="R1078" s="44">
        <f t="shared" si="110"/>
        <v>33815.99</v>
      </c>
      <c r="AB1078" s="26" t="s">
        <v>66</v>
      </c>
      <c r="AD1078" s="27"/>
      <c r="AG1078" s="26" t="s">
        <v>68</v>
      </c>
    </row>
    <row r="1079" spans="1:33" s="26" customFormat="1" ht="12.95" customHeight="1" x14ac:dyDescent="0.2">
      <c r="A1079" s="47" t="s">
        <v>224</v>
      </c>
      <c r="B1079" s="54"/>
      <c r="C1079" s="38">
        <v>48834.493000000002</v>
      </c>
      <c r="D1079" s="50"/>
      <c r="E1079" s="26">
        <f t="shared" si="109"/>
        <v>7184.9891922520628</v>
      </c>
      <c r="F1079" s="26">
        <f t="shared" si="112"/>
        <v>7185</v>
      </c>
      <c r="G1079" s="27">
        <f t="shared" si="113"/>
        <v>-8.8417999941157177E-3</v>
      </c>
      <c r="O1079" s="27">
        <f t="shared" si="114"/>
        <v>-8.8417999941157177E-3</v>
      </c>
      <c r="P1079" s="31"/>
      <c r="R1079" s="44">
        <f t="shared" si="110"/>
        <v>33815.993000000002</v>
      </c>
      <c r="AB1079" s="26" t="s">
        <v>66</v>
      </c>
      <c r="AD1079" s="27"/>
      <c r="AG1079" s="26" t="s">
        <v>68</v>
      </c>
    </row>
    <row r="1080" spans="1:33" s="26" customFormat="1" ht="12.95" customHeight="1" x14ac:dyDescent="0.2">
      <c r="A1080" s="47" t="s">
        <v>224</v>
      </c>
      <c r="B1080" s="54"/>
      <c r="C1080" s="38">
        <v>48834.493000000002</v>
      </c>
      <c r="D1080" s="50"/>
      <c r="E1080" s="26">
        <f t="shared" si="109"/>
        <v>7184.9891922520628</v>
      </c>
      <c r="F1080" s="26">
        <f t="shared" si="112"/>
        <v>7185</v>
      </c>
      <c r="G1080" s="27">
        <f t="shared" si="113"/>
        <v>-8.8417999941157177E-3</v>
      </c>
      <c r="O1080" s="27">
        <f t="shared" si="114"/>
        <v>-8.8417999941157177E-3</v>
      </c>
      <c r="P1080" s="31"/>
      <c r="R1080" s="44">
        <f t="shared" si="110"/>
        <v>33815.993000000002</v>
      </c>
      <c r="AB1080" s="26" t="s">
        <v>66</v>
      </c>
      <c r="AD1080" s="27"/>
      <c r="AG1080" s="26" t="s">
        <v>68</v>
      </c>
    </row>
    <row r="1081" spans="1:33" s="26" customFormat="1" ht="12.95" customHeight="1" x14ac:dyDescent="0.2">
      <c r="A1081" s="47" t="s">
        <v>230</v>
      </c>
      <c r="B1081" s="54"/>
      <c r="C1081" s="38">
        <v>48852.485999999997</v>
      </c>
      <c r="D1081" s="50">
        <v>5.0000000000000001E-3</v>
      </c>
      <c r="E1081" s="26">
        <f t="shared" si="109"/>
        <v>7206.9828823011303</v>
      </c>
      <c r="F1081" s="26">
        <f t="shared" si="112"/>
        <v>7207</v>
      </c>
      <c r="G1081" s="27">
        <f t="shared" si="113"/>
        <v>-1.4003960000991356E-2</v>
      </c>
      <c r="N1081" s="27">
        <f>G1081</f>
        <v>-1.4003960000991356E-2</v>
      </c>
      <c r="P1081" s="31"/>
      <c r="R1081" s="44">
        <f t="shared" si="110"/>
        <v>33833.985999999997</v>
      </c>
      <c r="AB1081" s="26" t="s">
        <v>66</v>
      </c>
      <c r="AC1081" s="26">
        <v>7</v>
      </c>
      <c r="AD1081" s="27"/>
      <c r="AE1081" s="26" t="s">
        <v>71</v>
      </c>
      <c r="AG1081" s="26" t="s">
        <v>65</v>
      </c>
    </row>
    <row r="1082" spans="1:33" s="26" customFormat="1" ht="12.95" customHeight="1" x14ac:dyDescent="0.2">
      <c r="A1082" s="47" t="s">
        <v>224</v>
      </c>
      <c r="B1082" s="54"/>
      <c r="C1082" s="38">
        <v>48889.305</v>
      </c>
      <c r="D1082" s="50"/>
      <c r="E1082" s="26">
        <f t="shared" si="109"/>
        <v>7251.9884774724133</v>
      </c>
      <c r="F1082" s="26">
        <f t="shared" si="112"/>
        <v>7252</v>
      </c>
      <c r="G1082" s="27">
        <f t="shared" si="113"/>
        <v>-9.4265599982463755E-3</v>
      </c>
      <c r="O1082" s="27">
        <f>G1082</f>
        <v>-9.4265599982463755E-3</v>
      </c>
      <c r="P1082" s="31"/>
      <c r="R1082" s="44">
        <f t="shared" si="110"/>
        <v>33870.805</v>
      </c>
      <c r="AB1082" s="26" t="s">
        <v>66</v>
      </c>
      <c r="AD1082" s="27"/>
      <c r="AG1082" s="26" t="s">
        <v>68</v>
      </c>
    </row>
    <row r="1083" spans="1:33" s="26" customFormat="1" ht="12.95" customHeight="1" x14ac:dyDescent="0.2">
      <c r="A1083" s="47" t="s">
        <v>357</v>
      </c>
      <c r="B1083" s="54"/>
      <c r="C1083" s="38">
        <v>48901.572</v>
      </c>
      <c r="D1083" s="38"/>
      <c r="E1083" s="26">
        <f t="shared" si="109"/>
        <v>7266.9830084473469</v>
      </c>
      <c r="F1083" s="26">
        <v>7267</v>
      </c>
      <c r="G1083" s="27">
        <f t="shared" si="113"/>
        <v>-1.3900760000979062E-2</v>
      </c>
      <c r="K1083" s="26">
        <f>G1083</f>
        <v>-1.3900760000979062E-2</v>
      </c>
      <c r="P1083" s="31"/>
      <c r="R1083" s="44">
        <f t="shared" si="110"/>
        <v>33883.072</v>
      </c>
    </row>
    <row r="1084" spans="1:33" s="26" customFormat="1" ht="12.95" customHeight="1" x14ac:dyDescent="0.2">
      <c r="A1084" s="47" t="s">
        <v>230</v>
      </c>
      <c r="B1084" s="54"/>
      <c r="C1084" s="38">
        <v>48907.286999999997</v>
      </c>
      <c r="D1084" s="50">
        <v>4.0000000000000001E-3</v>
      </c>
      <c r="E1084" s="26">
        <f t="shared" si="109"/>
        <v>7273.9687217041901</v>
      </c>
      <c r="F1084" s="26">
        <f>ROUND(2*E1084,0)/2</f>
        <v>7274</v>
      </c>
      <c r="G1084" s="27">
        <f t="shared" si="113"/>
        <v>-2.558872000372503E-2</v>
      </c>
      <c r="N1084" s="27">
        <f>G1084</f>
        <v>-2.558872000372503E-2</v>
      </c>
      <c r="P1084" s="31"/>
      <c r="R1084" s="44">
        <f t="shared" si="110"/>
        <v>33888.786999999997</v>
      </c>
      <c r="AB1084" s="26" t="s">
        <v>66</v>
      </c>
      <c r="AC1084" s="26">
        <v>6</v>
      </c>
      <c r="AD1084" s="27"/>
      <c r="AE1084" s="26" t="s">
        <v>69</v>
      </c>
      <c r="AG1084" s="26" t="s">
        <v>65</v>
      </c>
    </row>
    <row r="1085" spans="1:33" s="26" customFormat="1" ht="12.95" customHeight="1" x14ac:dyDescent="0.2">
      <c r="A1085" s="47" t="s">
        <v>230</v>
      </c>
      <c r="B1085" s="54"/>
      <c r="C1085" s="38">
        <v>48925.296999999999</v>
      </c>
      <c r="D1085" s="50">
        <v>5.0000000000000001E-3</v>
      </c>
      <c r="E1085" s="26">
        <f t="shared" si="109"/>
        <v>7295.9831916527173</v>
      </c>
      <c r="F1085" s="26">
        <f>ROUND(2*E1085,0)/2</f>
        <v>7296</v>
      </c>
      <c r="G1085" s="27">
        <f t="shared" si="113"/>
        <v>-1.3750880003499333E-2</v>
      </c>
      <c r="N1085" s="27">
        <f>G1085</f>
        <v>-1.3750880003499333E-2</v>
      </c>
      <c r="P1085" s="31"/>
      <c r="R1085" s="44">
        <f t="shared" si="110"/>
        <v>33906.796999999999</v>
      </c>
      <c r="AB1085" s="26" t="s">
        <v>66</v>
      </c>
      <c r="AC1085" s="26">
        <v>5</v>
      </c>
      <c r="AD1085" s="27"/>
      <c r="AE1085" s="26" t="s">
        <v>71</v>
      </c>
      <c r="AG1085" s="26" t="s">
        <v>65</v>
      </c>
    </row>
    <row r="1086" spans="1:33" s="26" customFormat="1" ht="12.95" customHeight="1" x14ac:dyDescent="0.2">
      <c r="A1086" s="47" t="s">
        <v>231</v>
      </c>
      <c r="B1086" s="54"/>
      <c r="C1086" s="38">
        <v>49058.642999999996</v>
      </c>
      <c r="D1086" s="50">
        <v>4.0000000000000001E-3</v>
      </c>
      <c r="E1086" s="26">
        <f t="shared" si="109"/>
        <v>7458.9782782577122</v>
      </c>
      <c r="F1086" s="26">
        <f>ROUND(2*E1086,0)/2</f>
        <v>7459</v>
      </c>
      <c r="G1086" s="27">
        <f t="shared" si="113"/>
        <v>-1.7770520003978163E-2</v>
      </c>
      <c r="N1086" s="27">
        <f>G1086</f>
        <v>-1.7770520003978163E-2</v>
      </c>
      <c r="P1086" s="31"/>
      <c r="R1086" s="44">
        <f t="shared" si="110"/>
        <v>34040.142999999996</v>
      </c>
      <c r="AB1086" s="26" t="s">
        <v>66</v>
      </c>
      <c r="AC1086" s="26">
        <v>6</v>
      </c>
      <c r="AD1086" s="27"/>
      <c r="AE1086" s="26" t="s">
        <v>69</v>
      </c>
      <c r="AG1086" s="26" t="s">
        <v>65</v>
      </c>
    </row>
    <row r="1087" spans="1:33" s="26" customFormat="1" ht="12.95" customHeight="1" x14ac:dyDescent="0.2">
      <c r="A1087" s="47" t="s">
        <v>357</v>
      </c>
      <c r="B1087" s="54"/>
      <c r="C1087" s="38">
        <v>49134.726000000002</v>
      </c>
      <c r="D1087" s="38"/>
      <c r="E1087" s="26">
        <f t="shared" si="109"/>
        <v>7551.9781070802419</v>
      </c>
      <c r="F1087" s="26">
        <v>7552</v>
      </c>
      <c r="G1087" s="27">
        <f t="shared" si="113"/>
        <v>-1.7910559996380471E-2</v>
      </c>
      <c r="K1087" s="26">
        <f>G1087</f>
        <v>-1.7910559996380471E-2</v>
      </c>
      <c r="P1087" s="31"/>
      <c r="R1087" s="44">
        <f t="shared" si="110"/>
        <v>34116.226000000002</v>
      </c>
    </row>
    <row r="1088" spans="1:33" s="26" customFormat="1" ht="12.95" customHeight="1" x14ac:dyDescent="0.2">
      <c r="A1088" s="47" t="s">
        <v>357</v>
      </c>
      <c r="B1088" s="54"/>
      <c r="C1088" s="38">
        <v>49165.817000000003</v>
      </c>
      <c r="D1088" s="38"/>
      <c r="E1088" s="26">
        <f t="shared" si="109"/>
        <v>7589.9820984833295</v>
      </c>
      <c r="F1088" s="26">
        <v>7590</v>
      </c>
      <c r="G1088" s="27">
        <f t="shared" si="113"/>
        <v>-1.4645199997175951E-2</v>
      </c>
      <c r="K1088" s="26">
        <f>G1088</f>
        <v>-1.4645199997175951E-2</v>
      </c>
      <c r="P1088" s="31"/>
      <c r="R1088" s="44">
        <f t="shared" si="110"/>
        <v>34147.317000000003</v>
      </c>
    </row>
    <row r="1089" spans="1:33" s="26" customFormat="1" ht="12.95" customHeight="1" x14ac:dyDescent="0.2">
      <c r="A1089" s="47" t="s">
        <v>232</v>
      </c>
      <c r="B1089" s="54"/>
      <c r="C1089" s="38">
        <v>49167.455999999998</v>
      </c>
      <c r="D1089" s="50">
        <v>4.0000000000000001E-3</v>
      </c>
      <c r="E1089" s="26">
        <f t="shared" si="109"/>
        <v>7591.9855252598718</v>
      </c>
      <c r="F1089" s="26">
        <f>ROUND(2*E1089,0)/2</f>
        <v>7592</v>
      </c>
      <c r="G1089" s="27">
        <f t="shared" si="113"/>
        <v>-1.1841760002425872E-2</v>
      </c>
      <c r="N1089" s="27">
        <f>G1089</f>
        <v>-1.1841760002425872E-2</v>
      </c>
      <c r="P1089" s="31"/>
      <c r="R1089" s="44">
        <f t="shared" si="110"/>
        <v>34148.955999999998</v>
      </c>
      <c r="AB1089" s="26" t="s">
        <v>66</v>
      </c>
      <c r="AC1089" s="26">
        <v>7</v>
      </c>
      <c r="AD1089" s="27"/>
      <c r="AE1089" s="26" t="s">
        <v>71</v>
      </c>
      <c r="AG1089" s="26" t="s">
        <v>65</v>
      </c>
    </row>
    <row r="1090" spans="1:33" s="26" customFormat="1" ht="12.95" customHeight="1" x14ac:dyDescent="0.2">
      <c r="A1090" s="47" t="s">
        <v>232</v>
      </c>
      <c r="B1090" s="54"/>
      <c r="C1090" s="38">
        <v>49176.455999999998</v>
      </c>
      <c r="D1090" s="50">
        <v>5.0000000000000001E-3</v>
      </c>
      <c r="E1090" s="26">
        <f t="shared" si="109"/>
        <v>7602.9866484990016</v>
      </c>
      <c r="F1090" s="26">
        <f>ROUND(2*E1090,0)/2</f>
        <v>7603</v>
      </c>
      <c r="G1090" s="27">
        <f t="shared" si="113"/>
        <v>-1.0922840003331657E-2</v>
      </c>
      <c r="N1090" s="27">
        <f>G1090</f>
        <v>-1.0922840003331657E-2</v>
      </c>
      <c r="P1090" s="31"/>
      <c r="R1090" s="44">
        <f t="shared" si="110"/>
        <v>34157.955999999998</v>
      </c>
      <c r="AB1090" s="26" t="s">
        <v>66</v>
      </c>
      <c r="AC1090" s="26">
        <v>7</v>
      </c>
      <c r="AD1090" s="27"/>
      <c r="AE1090" s="26" t="s">
        <v>71</v>
      </c>
      <c r="AG1090" s="26" t="s">
        <v>65</v>
      </c>
    </row>
    <row r="1091" spans="1:33" s="26" customFormat="1" ht="12.95" customHeight="1" x14ac:dyDescent="0.2">
      <c r="A1091" s="47" t="s">
        <v>357</v>
      </c>
      <c r="B1091" s="54"/>
      <c r="C1091" s="38">
        <v>49184.631999999998</v>
      </c>
      <c r="D1091" s="38"/>
      <c r="E1091" s="26">
        <f t="shared" si="109"/>
        <v>7612.9805577882371</v>
      </c>
      <c r="F1091" s="26">
        <v>7613</v>
      </c>
      <c r="G1091" s="27">
        <f t="shared" si="113"/>
        <v>-1.5905640000710264E-2</v>
      </c>
      <c r="K1091" s="26">
        <f>G1091</f>
        <v>-1.5905640000710264E-2</v>
      </c>
      <c r="P1091" s="31"/>
      <c r="R1091" s="44">
        <f t="shared" si="110"/>
        <v>34166.131999999998</v>
      </c>
    </row>
    <row r="1092" spans="1:33" s="26" customFormat="1" ht="12.95" customHeight="1" x14ac:dyDescent="0.2">
      <c r="A1092" s="47" t="s">
        <v>233</v>
      </c>
      <c r="B1092" s="54"/>
      <c r="C1092" s="38">
        <v>49217.356</v>
      </c>
      <c r="D1092" s="50">
        <v>5.0000000000000001E-3</v>
      </c>
      <c r="E1092" s="26">
        <f t="shared" si="109"/>
        <v>7652.9806418857152</v>
      </c>
      <c r="F1092" s="26">
        <f>ROUND(2*E1092,0)/2</f>
        <v>7653</v>
      </c>
      <c r="G1092" s="27">
        <f t="shared" si="113"/>
        <v>-1.5836840000702068E-2</v>
      </c>
      <c r="N1092" s="27">
        <f>G1092</f>
        <v>-1.5836840000702068E-2</v>
      </c>
      <c r="P1092" s="31"/>
      <c r="R1092" s="44">
        <f t="shared" si="110"/>
        <v>34198.856</v>
      </c>
      <c r="AB1092" s="26" t="s">
        <v>66</v>
      </c>
      <c r="AC1092" s="26">
        <v>7</v>
      </c>
      <c r="AD1092" s="27"/>
      <c r="AE1092" s="26" t="s">
        <v>71</v>
      </c>
      <c r="AG1092" s="26" t="s">
        <v>65</v>
      </c>
    </row>
    <row r="1093" spans="1:33" s="26" customFormat="1" ht="12.95" customHeight="1" x14ac:dyDescent="0.2">
      <c r="A1093" s="47" t="s">
        <v>233</v>
      </c>
      <c r="B1093" s="54"/>
      <c r="C1093" s="38">
        <v>49226.358</v>
      </c>
      <c r="D1093" s="50">
        <v>3.0000000000000001E-3</v>
      </c>
      <c r="E1093" s="26">
        <f t="shared" si="109"/>
        <v>7663.9842098188983</v>
      </c>
      <c r="F1093" s="26">
        <f>ROUND(2*E1093,0)/2</f>
        <v>7664</v>
      </c>
      <c r="G1093" s="27">
        <f t="shared" si="113"/>
        <v>-1.29179200012004E-2</v>
      </c>
      <c r="N1093" s="27">
        <f>G1093</f>
        <v>-1.29179200012004E-2</v>
      </c>
      <c r="P1093" s="31"/>
      <c r="R1093" s="44">
        <f t="shared" si="110"/>
        <v>34207.858</v>
      </c>
      <c r="AB1093" s="26" t="s">
        <v>66</v>
      </c>
      <c r="AC1093" s="26">
        <v>10</v>
      </c>
      <c r="AD1093" s="27"/>
      <c r="AE1093" s="26" t="s">
        <v>71</v>
      </c>
      <c r="AG1093" s="26" t="s">
        <v>65</v>
      </c>
    </row>
    <row r="1094" spans="1:33" s="26" customFormat="1" ht="12.95" customHeight="1" x14ac:dyDescent="0.2">
      <c r="A1094" s="47" t="s">
        <v>357</v>
      </c>
      <c r="B1094" s="54"/>
      <c r="C1094" s="38">
        <v>49238.627999999997</v>
      </c>
      <c r="D1094" s="38"/>
      <c r="E1094" s="26">
        <f t="shared" si="109"/>
        <v>7678.9824078349075</v>
      </c>
      <c r="F1094" s="26">
        <v>7679</v>
      </c>
      <c r="G1094" s="27">
        <f t="shared" si="113"/>
        <v>-1.4392120006959885E-2</v>
      </c>
      <c r="K1094" s="26">
        <f>G1094</f>
        <v>-1.4392120006959885E-2</v>
      </c>
      <c r="P1094" s="31"/>
      <c r="R1094" s="44">
        <f t="shared" si="110"/>
        <v>34220.127999999997</v>
      </c>
    </row>
    <row r="1095" spans="1:33" s="26" customFormat="1" ht="12.95" customHeight="1" x14ac:dyDescent="0.2">
      <c r="A1095" s="47" t="s">
        <v>357</v>
      </c>
      <c r="B1095" s="54"/>
      <c r="C1095" s="38">
        <v>49247.627</v>
      </c>
      <c r="D1095" s="38"/>
      <c r="E1095" s="26">
        <f t="shared" si="109"/>
        <v>7689.9823087270152</v>
      </c>
      <c r="F1095" s="26">
        <v>7690</v>
      </c>
      <c r="G1095" s="27">
        <f t="shared" si="113"/>
        <v>-1.4473199997155461E-2</v>
      </c>
      <c r="K1095" s="26">
        <f>G1095</f>
        <v>-1.4473199997155461E-2</v>
      </c>
      <c r="P1095" s="31"/>
      <c r="R1095" s="44">
        <f t="shared" si="110"/>
        <v>34229.127</v>
      </c>
    </row>
    <row r="1096" spans="1:33" s="26" customFormat="1" ht="12.95" customHeight="1" x14ac:dyDescent="0.2">
      <c r="A1096" s="47" t="s">
        <v>234</v>
      </c>
      <c r="B1096" s="54"/>
      <c r="C1096" s="38">
        <v>49441.514999999999</v>
      </c>
      <c r="D1096" s="50"/>
      <c r="E1096" s="26">
        <f t="shared" si="109"/>
        <v>7926.9807290146109</v>
      </c>
      <c r="F1096" s="26">
        <f>ROUND(2*E1096,0)/2</f>
        <v>7927</v>
      </c>
      <c r="G1096" s="27">
        <f t="shared" si="113"/>
        <v>-1.5765559997817036E-2</v>
      </c>
      <c r="N1096" s="27">
        <f>G1096</f>
        <v>-1.5765559997817036E-2</v>
      </c>
      <c r="P1096" s="31"/>
      <c r="R1096" s="44">
        <f t="shared" si="110"/>
        <v>34423.014999999999</v>
      </c>
      <c r="AB1096" s="26" t="s">
        <v>66</v>
      </c>
      <c r="AC1096" s="26">
        <v>7</v>
      </c>
      <c r="AD1096" s="27"/>
      <c r="AE1096" s="26" t="s">
        <v>69</v>
      </c>
      <c r="AG1096" s="26" t="s">
        <v>65</v>
      </c>
    </row>
    <row r="1097" spans="1:33" s="26" customFormat="1" ht="12.95" customHeight="1" x14ac:dyDescent="0.2">
      <c r="A1097" s="47" t="s">
        <v>357</v>
      </c>
      <c r="B1097" s="54"/>
      <c r="C1097" s="38">
        <v>49480.784</v>
      </c>
      <c r="D1097" s="38"/>
      <c r="E1097" s="26">
        <f t="shared" si="109"/>
        <v>7974.9810744009865</v>
      </c>
      <c r="F1097" s="26">
        <v>7975</v>
      </c>
      <c r="G1097" s="27">
        <f t="shared" si="113"/>
        <v>-1.5483000002859626E-2</v>
      </c>
      <c r="K1097" s="26">
        <f>G1097</f>
        <v>-1.5483000002859626E-2</v>
      </c>
      <c r="P1097" s="31"/>
      <c r="R1097" s="44">
        <f t="shared" si="110"/>
        <v>34462.284</v>
      </c>
    </row>
    <row r="1098" spans="1:33" s="26" customFormat="1" ht="12.95" customHeight="1" x14ac:dyDescent="0.2">
      <c r="A1098" s="47" t="s">
        <v>357</v>
      </c>
      <c r="B1098" s="54"/>
      <c r="C1098" s="38">
        <v>49507.779300000002</v>
      </c>
      <c r="D1098" s="38"/>
      <c r="E1098" s="26">
        <f t="shared" si="109"/>
        <v>8007.9786990873536</v>
      </c>
      <c r="F1098" s="26">
        <v>8008</v>
      </c>
      <c r="G1098" s="27">
        <f t="shared" si="113"/>
        <v>-1.7426239995984361E-2</v>
      </c>
      <c r="K1098" s="26">
        <f>G1098</f>
        <v>-1.7426239995984361E-2</v>
      </c>
      <c r="P1098" s="31"/>
      <c r="R1098" s="44">
        <f t="shared" si="110"/>
        <v>34489.279300000002</v>
      </c>
    </row>
    <row r="1099" spans="1:33" s="26" customFormat="1" ht="12.95" customHeight="1" x14ac:dyDescent="0.2">
      <c r="A1099" s="47" t="s">
        <v>235</v>
      </c>
      <c r="B1099" s="54"/>
      <c r="C1099" s="38">
        <v>49536.411999999997</v>
      </c>
      <c r="D1099" s="50">
        <v>2E-3</v>
      </c>
      <c r="E1099" s="26">
        <f t="shared" si="109"/>
        <v>8042.977794795017</v>
      </c>
      <c r="F1099" s="26">
        <f>ROUND(2*E1099,0)/2</f>
        <v>8043</v>
      </c>
      <c r="G1099" s="27">
        <f t="shared" si="113"/>
        <v>-1.816604000487132E-2</v>
      </c>
      <c r="N1099" s="27">
        <f>G1099</f>
        <v>-1.816604000487132E-2</v>
      </c>
      <c r="P1099" s="31"/>
      <c r="R1099" s="44">
        <f t="shared" si="110"/>
        <v>34517.911999999997</v>
      </c>
      <c r="AB1099" s="26" t="s">
        <v>66</v>
      </c>
      <c r="AC1099" s="26">
        <v>5</v>
      </c>
      <c r="AD1099" s="27"/>
      <c r="AE1099" s="26" t="s">
        <v>191</v>
      </c>
      <c r="AG1099" s="26" t="s">
        <v>65</v>
      </c>
    </row>
    <row r="1100" spans="1:33" s="26" customFormat="1" ht="12.95" customHeight="1" x14ac:dyDescent="0.2">
      <c r="A1100" s="47" t="s">
        <v>236</v>
      </c>
      <c r="B1100" s="54"/>
      <c r="C1100" s="38">
        <v>49536.415999999997</v>
      </c>
      <c r="D1100" s="50">
        <v>5.0000000000000001E-3</v>
      </c>
      <c r="E1100" s="26">
        <f t="shared" si="109"/>
        <v>8042.9826841831245</v>
      </c>
      <c r="F1100" s="26">
        <f>ROUND(2*E1100,0)/2</f>
        <v>8043</v>
      </c>
      <c r="G1100" s="27">
        <f t="shared" si="113"/>
        <v>-1.4166040004056413E-2</v>
      </c>
      <c r="N1100" s="27">
        <f>G1100</f>
        <v>-1.4166040004056413E-2</v>
      </c>
      <c r="P1100" s="31"/>
      <c r="R1100" s="44">
        <f t="shared" si="110"/>
        <v>34517.915999999997</v>
      </c>
      <c r="AB1100" s="26" t="s">
        <v>66</v>
      </c>
      <c r="AC1100" s="26">
        <v>8</v>
      </c>
      <c r="AD1100" s="27"/>
      <c r="AE1100" s="26" t="s">
        <v>71</v>
      </c>
      <c r="AG1100" s="26" t="s">
        <v>65</v>
      </c>
    </row>
    <row r="1101" spans="1:33" s="26" customFormat="1" ht="12.95" customHeight="1" x14ac:dyDescent="0.2">
      <c r="A1101" s="47" t="s">
        <v>236</v>
      </c>
      <c r="B1101" s="54"/>
      <c r="C1101" s="38">
        <v>49545.415000000001</v>
      </c>
      <c r="D1101" s="50">
        <v>5.0000000000000001E-3</v>
      </c>
      <c r="E1101" s="26">
        <f t="shared" si="109"/>
        <v>8053.9825850752313</v>
      </c>
      <c r="F1101" s="26">
        <f>ROUND(2*E1101,0)/2</f>
        <v>8054</v>
      </c>
      <c r="G1101" s="27">
        <f t="shared" si="113"/>
        <v>-1.4247120001527946E-2</v>
      </c>
      <c r="N1101" s="27">
        <f>G1101</f>
        <v>-1.4247120001527946E-2</v>
      </c>
      <c r="P1101" s="31"/>
      <c r="R1101" s="44">
        <f t="shared" si="110"/>
        <v>34526.915000000001</v>
      </c>
      <c r="AB1101" s="26" t="s">
        <v>66</v>
      </c>
      <c r="AC1101" s="26">
        <v>6</v>
      </c>
      <c r="AD1101" s="27"/>
      <c r="AE1101" s="26" t="s">
        <v>71</v>
      </c>
      <c r="AG1101" s="26" t="s">
        <v>65</v>
      </c>
    </row>
    <row r="1102" spans="1:33" s="26" customFormat="1" ht="12.95" customHeight="1" x14ac:dyDescent="0.2">
      <c r="A1102" s="47" t="s">
        <v>224</v>
      </c>
      <c r="B1102" s="54"/>
      <c r="C1102" s="38">
        <v>49563.411</v>
      </c>
      <c r="D1102" s="50"/>
      <c r="E1102" s="26">
        <f t="shared" si="109"/>
        <v>8075.9799421653834</v>
      </c>
      <c r="F1102" s="26">
        <f>ROUND(2*E1102,0)/2</f>
        <v>8076</v>
      </c>
      <c r="G1102" s="27">
        <f t="shared" si="113"/>
        <v>-1.6409280004154425E-2</v>
      </c>
      <c r="O1102" s="27">
        <f>G1102</f>
        <v>-1.6409280004154425E-2</v>
      </c>
      <c r="P1102" s="31"/>
      <c r="R1102" s="44">
        <f t="shared" si="110"/>
        <v>34544.911</v>
      </c>
      <c r="AB1102" s="26" t="s">
        <v>66</v>
      </c>
      <c r="AD1102" s="27"/>
      <c r="AG1102" s="26" t="s">
        <v>68</v>
      </c>
    </row>
    <row r="1103" spans="1:33" s="26" customFormat="1" ht="12.95" customHeight="1" x14ac:dyDescent="0.2">
      <c r="A1103" s="72" t="s">
        <v>2931</v>
      </c>
      <c r="B1103" s="71" t="s">
        <v>360</v>
      </c>
      <c r="C1103" s="72">
        <v>49569.159</v>
      </c>
      <c r="D1103" s="72" t="s">
        <v>390</v>
      </c>
      <c r="E1103" s="47">
        <f t="shared" si="109"/>
        <v>8083.0059928741075</v>
      </c>
      <c r="F1103" s="26">
        <f>ROUND(2*E1103,0)/2</f>
        <v>8083</v>
      </c>
      <c r="G1103" s="27">
        <f t="shared" si="113"/>
        <v>4.9027599961846136E-3</v>
      </c>
      <c r="O1103" s="27">
        <f>G1103</f>
        <v>4.9027599961846136E-3</v>
      </c>
      <c r="P1103" s="31"/>
      <c r="R1103" s="44">
        <f t="shared" si="110"/>
        <v>34550.659</v>
      </c>
    </row>
    <row r="1104" spans="1:33" s="26" customFormat="1" ht="12.95" customHeight="1" x14ac:dyDescent="0.2">
      <c r="A1104" s="47" t="s">
        <v>357</v>
      </c>
      <c r="B1104" s="54"/>
      <c r="C1104" s="38">
        <v>49602.68</v>
      </c>
      <c r="D1104" s="38"/>
      <c r="E1104" s="26">
        <f t="shared" si="109"/>
        <v>8123.9802875517598</v>
      </c>
      <c r="F1104" s="26">
        <v>8124</v>
      </c>
      <c r="G1104" s="27">
        <f t="shared" si="113"/>
        <v>-1.6126720001921058E-2</v>
      </c>
      <c r="K1104" s="26">
        <f>G1104</f>
        <v>-1.6126720001921058E-2</v>
      </c>
      <c r="P1104" s="31"/>
      <c r="R1104" s="44">
        <f t="shared" si="110"/>
        <v>34584.18</v>
      </c>
    </row>
    <row r="1105" spans="1:33" s="26" customFormat="1" ht="12.95" customHeight="1" x14ac:dyDescent="0.2">
      <c r="A1105" s="47" t="s">
        <v>357</v>
      </c>
      <c r="B1105" s="54"/>
      <c r="C1105" s="38">
        <v>49607.588000000003</v>
      </c>
      <c r="D1105" s="38"/>
      <c r="E1105" s="26">
        <f t="shared" si="109"/>
        <v>8129.9795667581684</v>
      </c>
      <c r="F1105" s="26">
        <v>8130</v>
      </c>
      <c r="G1105" s="27">
        <f t="shared" si="113"/>
        <v>-1.6716399994038511E-2</v>
      </c>
      <c r="K1105" s="26">
        <f>G1105</f>
        <v>-1.6716399994038511E-2</v>
      </c>
      <c r="P1105" s="31"/>
      <c r="R1105" s="44">
        <f t="shared" si="110"/>
        <v>34589.088000000003</v>
      </c>
    </row>
    <row r="1106" spans="1:33" s="26" customFormat="1" ht="12.95" customHeight="1" x14ac:dyDescent="0.2">
      <c r="A1106" s="47" t="s">
        <v>357</v>
      </c>
      <c r="B1106" s="54"/>
      <c r="C1106" s="38">
        <v>49616.586000000003</v>
      </c>
      <c r="D1106" s="38"/>
      <c r="E1106" s="26">
        <f t="shared" si="109"/>
        <v>8140.9782453032449</v>
      </c>
      <c r="F1106" s="26">
        <v>8141</v>
      </c>
      <c r="G1106" s="27">
        <f t="shared" si="113"/>
        <v>-1.779747999535175E-2</v>
      </c>
      <c r="K1106" s="26">
        <f>G1106</f>
        <v>-1.779747999535175E-2</v>
      </c>
      <c r="P1106" s="31"/>
      <c r="R1106" s="44">
        <f t="shared" si="110"/>
        <v>34598.086000000003</v>
      </c>
    </row>
    <row r="1107" spans="1:33" s="26" customFormat="1" ht="12.95" customHeight="1" x14ac:dyDescent="0.2">
      <c r="A1107" s="47" t="s">
        <v>357</v>
      </c>
      <c r="B1107" s="54"/>
      <c r="C1107" s="38">
        <v>49625.586000000003</v>
      </c>
      <c r="D1107" s="38"/>
      <c r="E1107" s="26">
        <f t="shared" si="109"/>
        <v>8151.9793685423747</v>
      </c>
      <c r="F1107" s="26">
        <v>8152</v>
      </c>
      <c r="G1107" s="27">
        <f t="shared" si="113"/>
        <v>-1.6878559996257536E-2</v>
      </c>
      <c r="K1107" s="26">
        <f>G1107</f>
        <v>-1.6878559996257536E-2</v>
      </c>
      <c r="P1107" s="31"/>
      <c r="R1107" s="44">
        <f t="shared" si="110"/>
        <v>34607.086000000003</v>
      </c>
    </row>
    <row r="1108" spans="1:33" s="26" customFormat="1" ht="12.95" customHeight="1" x14ac:dyDescent="0.2">
      <c r="A1108" s="47" t="s">
        <v>357</v>
      </c>
      <c r="B1108" s="54"/>
      <c r="C1108" s="38">
        <v>49625.587</v>
      </c>
      <c r="D1108" s="38"/>
      <c r="E1108" s="26">
        <f t="shared" si="109"/>
        <v>8151.9805908893968</v>
      </c>
      <c r="F1108" s="26">
        <v>8152</v>
      </c>
      <c r="G1108" s="27">
        <f t="shared" si="113"/>
        <v>-1.5878559999691788E-2</v>
      </c>
      <c r="K1108" s="26">
        <f>G1108</f>
        <v>-1.5878559999691788E-2</v>
      </c>
      <c r="P1108" s="31"/>
      <c r="R1108" s="44">
        <f t="shared" si="110"/>
        <v>34607.087</v>
      </c>
    </row>
    <row r="1109" spans="1:33" s="26" customFormat="1" ht="12.95" customHeight="1" x14ac:dyDescent="0.2">
      <c r="A1109" s="47" t="s">
        <v>235</v>
      </c>
      <c r="B1109" s="54"/>
      <c r="C1109" s="38">
        <v>49631.315999999999</v>
      </c>
      <c r="D1109" s="50">
        <v>4.0000000000000001E-3</v>
      </c>
      <c r="E1109" s="26">
        <f t="shared" ref="E1109:E1172" si="115">(C1109-C$7)/C$8</f>
        <v>8158.9834170046151</v>
      </c>
      <c r="F1109" s="26">
        <f>ROUND(2*E1109,0)/2</f>
        <v>8159</v>
      </c>
      <c r="G1109" s="27">
        <f t="shared" si="113"/>
        <v>-1.356651999958558E-2</v>
      </c>
      <c r="N1109" s="27">
        <f>G1109</f>
        <v>-1.356651999958558E-2</v>
      </c>
      <c r="P1109" s="31"/>
      <c r="R1109" s="44">
        <f t="shared" ref="R1109:R1172" si="116">+C1109-15018.5</f>
        <v>34612.815999999999</v>
      </c>
      <c r="AB1109" s="26" t="s">
        <v>66</v>
      </c>
      <c r="AC1109" s="26">
        <v>7</v>
      </c>
      <c r="AD1109" s="27"/>
      <c r="AE1109" s="26" t="s">
        <v>71</v>
      </c>
      <c r="AG1109" s="26" t="s">
        <v>65</v>
      </c>
    </row>
    <row r="1110" spans="1:33" s="26" customFormat="1" ht="12.95" customHeight="1" x14ac:dyDescent="0.2">
      <c r="A1110" s="47" t="s">
        <v>237</v>
      </c>
      <c r="B1110" s="54"/>
      <c r="C1110" s="38">
        <v>49819.47</v>
      </c>
      <c r="D1110" s="50">
        <v>2E-3</v>
      </c>
      <c r="E1110" s="26">
        <f t="shared" si="115"/>
        <v>8388.972899441862</v>
      </c>
      <c r="F1110" s="26">
        <f>ROUND(2*E1110,0)/2</f>
        <v>8389</v>
      </c>
      <c r="G1110" s="27">
        <f t="shared" si="113"/>
        <v>-2.2170919997734018E-2</v>
      </c>
      <c r="N1110" s="27">
        <f>G1110</f>
        <v>-2.2170919997734018E-2</v>
      </c>
      <c r="P1110" s="31"/>
      <c r="R1110" s="44">
        <f t="shared" si="116"/>
        <v>34800.97</v>
      </c>
      <c r="AB1110" s="26" t="s">
        <v>66</v>
      </c>
      <c r="AC1110" s="26">
        <v>5</v>
      </c>
      <c r="AD1110" s="27"/>
      <c r="AE1110" s="26" t="s">
        <v>69</v>
      </c>
      <c r="AG1110" s="26" t="s">
        <v>65</v>
      </c>
    </row>
    <row r="1111" spans="1:33" s="26" customFormat="1" ht="12.95" customHeight="1" x14ac:dyDescent="0.2">
      <c r="A1111" s="72" t="s">
        <v>2931</v>
      </c>
      <c r="B1111" s="71" t="s">
        <v>360</v>
      </c>
      <c r="C1111" s="72">
        <v>49834.201999999997</v>
      </c>
      <c r="D1111" s="72" t="s">
        <v>390</v>
      </c>
      <c r="E1111" s="47">
        <f t="shared" si="115"/>
        <v>8406.9805158372874</v>
      </c>
      <c r="F1111" s="26">
        <f>ROUND(2*E1111,0)/2</f>
        <v>8407</v>
      </c>
      <c r="G1111" s="27">
        <f t="shared" si="113"/>
        <v>-1.5939960001560394E-2</v>
      </c>
      <c r="O1111" s="27">
        <f>G1111</f>
        <v>-1.5939960001560394E-2</v>
      </c>
      <c r="P1111" s="31"/>
      <c r="R1111" s="44">
        <f t="shared" si="116"/>
        <v>34815.701999999997</v>
      </c>
    </row>
    <row r="1112" spans="1:33" s="26" customFormat="1" ht="12.95" customHeight="1" x14ac:dyDescent="0.2">
      <c r="A1112" s="47" t="s">
        <v>357</v>
      </c>
      <c r="B1112" s="54"/>
      <c r="C1112" s="38">
        <v>49840.745000000003</v>
      </c>
      <c r="D1112" s="38"/>
      <c r="E1112" s="26">
        <f t="shared" si="115"/>
        <v>8414.9783324321397</v>
      </c>
      <c r="F1112" s="26">
        <v>8415</v>
      </c>
      <c r="G1112" s="27">
        <f t="shared" si="113"/>
        <v>-1.7726199999742676E-2</v>
      </c>
      <c r="K1112" s="26">
        <f>G1112</f>
        <v>-1.7726199999742676E-2</v>
      </c>
      <c r="P1112" s="31"/>
      <c r="R1112" s="44">
        <f t="shared" si="116"/>
        <v>34822.245000000003</v>
      </c>
    </row>
    <row r="1113" spans="1:33" s="26" customFormat="1" ht="12.95" customHeight="1" x14ac:dyDescent="0.2">
      <c r="A1113" s="72" t="s">
        <v>2931</v>
      </c>
      <c r="B1113" s="71" t="s">
        <v>360</v>
      </c>
      <c r="C1113" s="72">
        <v>49857.105000000003</v>
      </c>
      <c r="D1113" s="72" t="s">
        <v>390</v>
      </c>
      <c r="E1113" s="47">
        <f t="shared" si="115"/>
        <v>8434.9759297868259</v>
      </c>
      <c r="F1113" s="26">
        <f>ROUND(2*E1113,0)/2</f>
        <v>8435</v>
      </c>
      <c r="G1113" s="27">
        <f t="shared" si="113"/>
        <v>-1.9691800000146031E-2</v>
      </c>
      <c r="O1113" s="27">
        <f>G1113</f>
        <v>-1.9691800000146031E-2</v>
      </c>
      <c r="P1113" s="31"/>
      <c r="R1113" s="44">
        <f t="shared" si="116"/>
        <v>34838.605000000003</v>
      </c>
    </row>
    <row r="1114" spans="1:33" s="26" customFormat="1" ht="12.95" customHeight="1" x14ac:dyDescent="0.2">
      <c r="A1114" s="72" t="s">
        <v>2931</v>
      </c>
      <c r="B1114" s="71" t="s">
        <v>360</v>
      </c>
      <c r="C1114" s="72">
        <v>49857.106</v>
      </c>
      <c r="D1114" s="72" t="s">
        <v>390</v>
      </c>
      <c r="E1114" s="47">
        <f t="shared" si="115"/>
        <v>8434.977152133848</v>
      </c>
      <c r="F1114" s="26">
        <f>ROUND(2*E1114,0)/2</f>
        <v>8435</v>
      </c>
      <c r="G1114" s="27">
        <f t="shared" si="113"/>
        <v>-1.8691800003580283E-2</v>
      </c>
      <c r="O1114" s="27">
        <f>G1114</f>
        <v>-1.8691800003580283E-2</v>
      </c>
      <c r="P1114" s="31"/>
      <c r="R1114" s="44">
        <f t="shared" si="116"/>
        <v>34838.606</v>
      </c>
    </row>
    <row r="1115" spans="1:33" s="26" customFormat="1" ht="12.95" customHeight="1" x14ac:dyDescent="0.2">
      <c r="A1115" s="47" t="s">
        <v>357</v>
      </c>
      <c r="B1115" s="54"/>
      <c r="C1115" s="38">
        <v>49867.74</v>
      </c>
      <c r="D1115" s="38"/>
      <c r="E1115" s="26">
        <f t="shared" si="115"/>
        <v>8447.9755904143913</v>
      </c>
      <c r="F1115" s="26">
        <v>8448</v>
      </c>
      <c r="G1115" s="27">
        <f t="shared" si="113"/>
        <v>-1.9969439999840688E-2</v>
      </c>
      <c r="K1115" s="26">
        <f>G1115</f>
        <v>-1.9969439999840688E-2</v>
      </c>
      <c r="P1115" s="31"/>
      <c r="R1115" s="44">
        <f t="shared" si="116"/>
        <v>34849.24</v>
      </c>
    </row>
    <row r="1116" spans="1:33" s="26" customFormat="1" ht="12.95" customHeight="1" x14ac:dyDescent="0.2">
      <c r="A1116" s="47" t="s">
        <v>237</v>
      </c>
      <c r="B1116" s="54"/>
      <c r="C1116" s="38">
        <v>49878.375</v>
      </c>
      <c r="D1116" s="50">
        <v>5.0000000000000001E-3</v>
      </c>
      <c r="E1116" s="26">
        <f t="shared" si="115"/>
        <v>8460.9752510419657</v>
      </c>
      <c r="F1116" s="26">
        <f>ROUND(2*E1116,0)/2</f>
        <v>8461</v>
      </c>
      <c r="G1116" s="27">
        <f t="shared" si="113"/>
        <v>-2.0247079999535345E-2</v>
      </c>
      <c r="N1116" s="27">
        <f>G1116</f>
        <v>-2.0247079999535345E-2</v>
      </c>
      <c r="P1116" s="31"/>
      <c r="R1116" s="44">
        <f t="shared" si="116"/>
        <v>34859.875</v>
      </c>
      <c r="AB1116" s="26" t="s">
        <v>66</v>
      </c>
      <c r="AC1116" s="26">
        <v>7</v>
      </c>
      <c r="AD1116" s="27"/>
      <c r="AE1116" s="26" t="s">
        <v>71</v>
      </c>
      <c r="AG1116" s="26" t="s">
        <v>65</v>
      </c>
    </row>
    <row r="1117" spans="1:33" s="26" customFormat="1" ht="12.95" customHeight="1" x14ac:dyDescent="0.2">
      <c r="A1117" s="47" t="s">
        <v>357</v>
      </c>
      <c r="B1117" s="54"/>
      <c r="C1117" s="38">
        <v>49899.65</v>
      </c>
      <c r="D1117" s="38"/>
      <c r="E1117" s="26">
        <f t="shared" si="115"/>
        <v>8486.9806840322435</v>
      </c>
      <c r="F1117" s="26">
        <v>8487</v>
      </c>
      <c r="G1117" s="27">
        <f t="shared" si="113"/>
        <v>-1.5802360001544002E-2</v>
      </c>
      <c r="K1117" s="26">
        <f>G1117</f>
        <v>-1.5802360001544002E-2</v>
      </c>
      <c r="P1117" s="31"/>
      <c r="R1117" s="44">
        <f t="shared" si="116"/>
        <v>34881.15</v>
      </c>
    </row>
    <row r="1118" spans="1:33" s="26" customFormat="1" ht="12.95" customHeight="1" x14ac:dyDescent="0.2">
      <c r="A1118" s="47" t="s">
        <v>357</v>
      </c>
      <c r="B1118" s="54"/>
      <c r="C1118" s="38">
        <v>49917.644999999997</v>
      </c>
      <c r="D1118" s="38"/>
      <c r="E1118" s="26">
        <f t="shared" si="115"/>
        <v>8508.9768187753634</v>
      </c>
      <c r="F1118" s="26">
        <v>8509</v>
      </c>
      <c r="G1118" s="27">
        <f t="shared" si="113"/>
        <v>-1.8964520000736229E-2</v>
      </c>
      <c r="K1118" s="26">
        <f>G1118</f>
        <v>-1.8964520000736229E-2</v>
      </c>
      <c r="P1118" s="31"/>
      <c r="R1118" s="44">
        <f t="shared" si="116"/>
        <v>34899.144999999997</v>
      </c>
    </row>
    <row r="1119" spans="1:33" s="26" customFormat="1" ht="12.95" customHeight="1" x14ac:dyDescent="0.2">
      <c r="A1119" s="47" t="s">
        <v>237</v>
      </c>
      <c r="B1119" s="54"/>
      <c r="C1119" s="38">
        <v>49918.46</v>
      </c>
      <c r="D1119" s="50">
        <v>1E-3</v>
      </c>
      <c r="E1119" s="26">
        <f t="shared" si="115"/>
        <v>8509.9730316020214</v>
      </c>
      <c r="F1119" s="26">
        <f>ROUND(2*E1119,0)/2</f>
        <v>8510</v>
      </c>
      <c r="G1119" s="27">
        <f t="shared" si="113"/>
        <v>-2.2062800002458971E-2</v>
      </c>
      <c r="N1119" s="27">
        <f>G1119</f>
        <v>-2.2062800002458971E-2</v>
      </c>
      <c r="P1119" s="31"/>
      <c r="R1119" s="44">
        <f t="shared" si="116"/>
        <v>34899.96</v>
      </c>
      <c r="AB1119" s="26" t="s">
        <v>66</v>
      </c>
      <c r="AC1119" s="26">
        <v>8</v>
      </c>
      <c r="AD1119" s="27"/>
      <c r="AE1119" s="26" t="s">
        <v>191</v>
      </c>
      <c r="AG1119" s="26" t="s">
        <v>65</v>
      </c>
    </row>
    <row r="1120" spans="1:33" s="26" customFormat="1" ht="12.95" customHeight="1" x14ac:dyDescent="0.2">
      <c r="A1120" s="47" t="s">
        <v>238</v>
      </c>
      <c r="B1120" s="54"/>
      <c r="C1120" s="38">
        <v>49918.468000000001</v>
      </c>
      <c r="D1120" s="50">
        <v>4.0000000000000001E-3</v>
      </c>
      <c r="E1120" s="26">
        <f t="shared" si="115"/>
        <v>8509.9828103782347</v>
      </c>
      <c r="F1120" s="26">
        <f>ROUND(2*E1120,0)/2</f>
        <v>8510</v>
      </c>
      <c r="G1120" s="27">
        <f t="shared" si="113"/>
        <v>-1.4062800000829156E-2</v>
      </c>
      <c r="N1120" s="27">
        <f>G1120</f>
        <v>-1.4062800000829156E-2</v>
      </c>
      <c r="P1120" s="31"/>
      <c r="R1120" s="44">
        <f t="shared" si="116"/>
        <v>34899.968000000001</v>
      </c>
      <c r="AB1120" s="26" t="s">
        <v>66</v>
      </c>
      <c r="AC1120" s="26">
        <v>8</v>
      </c>
      <c r="AD1120" s="27"/>
      <c r="AE1120" s="26" t="s">
        <v>71</v>
      </c>
      <c r="AG1120" s="26" t="s">
        <v>65</v>
      </c>
    </row>
    <row r="1121" spans="1:33" s="26" customFormat="1" ht="12.95" customHeight="1" x14ac:dyDescent="0.2">
      <c r="A1121" s="72" t="s">
        <v>2975</v>
      </c>
      <c r="B1121" s="71" t="s">
        <v>360</v>
      </c>
      <c r="C1121" s="72">
        <v>49936.459699999999</v>
      </c>
      <c r="D1121" s="72" t="s">
        <v>390</v>
      </c>
      <c r="E1121" s="47">
        <f t="shared" si="115"/>
        <v>8531.9749113761718</v>
      </c>
      <c r="F1121" s="26">
        <f>ROUND(2*E1121,0)/2</f>
        <v>8532</v>
      </c>
      <c r="G1121" s="27">
        <f t="shared" si="113"/>
        <v>-2.0524960003967863E-2</v>
      </c>
      <c r="O1121" s="27">
        <f>G1121</f>
        <v>-2.0524960003967863E-2</v>
      </c>
      <c r="P1121" s="31"/>
      <c r="R1121" s="44">
        <f t="shared" si="116"/>
        <v>34917.959699999999</v>
      </c>
    </row>
    <row r="1122" spans="1:33" s="26" customFormat="1" ht="12.95" customHeight="1" x14ac:dyDescent="0.2">
      <c r="A1122" s="72" t="s">
        <v>2975</v>
      </c>
      <c r="B1122" s="71" t="s">
        <v>360</v>
      </c>
      <c r="C1122" s="72">
        <v>49936.460400000004</v>
      </c>
      <c r="D1122" s="72" t="s">
        <v>390</v>
      </c>
      <c r="E1122" s="47">
        <f t="shared" si="115"/>
        <v>8531.9757670190957</v>
      </c>
      <c r="F1122" s="26">
        <f>ROUND(2*E1122,0)/2</f>
        <v>8532</v>
      </c>
      <c r="G1122" s="27">
        <f t="shared" si="113"/>
        <v>-1.9824959999823477E-2</v>
      </c>
      <c r="O1122" s="27">
        <f>G1122</f>
        <v>-1.9824959999823477E-2</v>
      </c>
      <c r="P1122" s="31"/>
      <c r="R1122" s="44">
        <f t="shared" si="116"/>
        <v>34917.960400000004</v>
      </c>
    </row>
    <row r="1123" spans="1:33" s="26" customFormat="1" ht="12.95" customHeight="1" x14ac:dyDescent="0.2">
      <c r="A1123" s="47" t="s">
        <v>238</v>
      </c>
      <c r="B1123" s="54"/>
      <c r="C1123" s="38">
        <v>49945.47</v>
      </c>
      <c r="D1123" s="50">
        <v>5.0000000000000001E-3</v>
      </c>
      <c r="E1123" s="26">
        <f t="shared" si="115"/>
        <v>8542.9886247896775</v>
      </c>
      <c r="F1123" s="26">
        <f>ROUND(2*E1123,0)/2</f>
        <v>8543</v>
      </c>
      <c r="G1123" s="27">
        <f t="shared" si="113"/>
        <v>-9.3060399958631024E-3</v>
      </c>
      <c r="N1123" s="27">
        <f>G1123</f>
        <v>-9.3060399958631024E-3</v>
      </c>
      <c r="P1123" s="31"/>
      <c r="R1123" s="44">
        <f t="shared" si="116"/>
        <v>34926.97</v>
      </c>
      <c r="AB1123" s="26" t="s">
        <v>66</v>
      </c>
      <c r="AC1123" s="26">
        <v>7</v>
      </c>
      <c r="AD1123" s="27"/>
      <c r="AE1123" s="26" t="s">
        <v>71</v>
      </c>
      <c r="AG1123" s="26" t="s">
        <v>65</v>
      </c>
    </row>
    <row r="1124" spans="1:33" s="26" customFormat="1" ht="12.95" customHeight="1" x14ac:dyDescent="0.2">
      <c r="A1124" s="47" t="s">
        <v>357</v>
      </c>
      <c r="B1124" s="54"/>
      <c r="C1124" s="38">
        <v>49953.642</v>
      </c>
      <c r="D1124" s="38"/>
      <c r="E1124" s="26">
        <f t="shared" si="115"/>
        <v>8552.9776446908054</v>
      </c>
      <c r="F1124" s="26">
        <v>8553</v>
      </c>
      <c r="G1124" s="27">
        <f t="shared" si="113"/>
        <v>-1.8288840001332574E-2</v>
      </c>
      <c r="K1124" s="26">
        <f>G1124</f>
        <v>-1.8288840001332574E-2</v>
      </c>
      <c r="P1124" s="31"/>
      <c r="R1124" s="44">
        <f t="shared" si="116"/>
        <v>34935.142</v>
      </c>
    </row>
    <row r="1125" spans="1:33" s="26" customFormat="1" ht="12.95" customHeight="1" x14ac:dyDescent="0.2">
      <c r="A1125" s="47" t="s">
        <v>357</v>
      </c>
      <c r="B1125" s="54"/>
      <c r="C1125" s="38">
        <v>49962.641000000003</v>
      </c>
      <c r="D1125" s="38"/>
      <c r="E1125" s="26">
        <f t="shared" si="115"/>
        <v>8563.9775455829131</v>
      </c>
      <c r="F1125" s="26">
        <v>8564</v>
      </c>
      <c r="G1125" s="27">
        <f t="shared" si="113"/>
        <v>-1.8369919998804107E-2</v>
      </c>
      <c r="K1125" s="26">
        <f>G1125</f>
        <v>-1.8369919998804107E-2</v>
      </c>
      <c r="P1125" s="31"/>
      <c r="R1125" s="44">
        <f t="shared" si="116"/>
        <v>34944.141000000003</v>
      </c>
    </row>
    <row r="1126" spans="1:33" s="26" customFormat="1" ht="12.95" customHeight="1" x14ac:dyDescent="0.2">
      <c r="A1126" s="47" t="s">
        <v>238</v>
      </c>
      <c r="B1126" s="54"/>
      <c r="C1126" s="38">
        <v>49995.366000000002</v>
      </c>
      <c r="D1126" s="50">
        <v>6.0000000000000001E-3</v>
      </c>
      <c r="E1126" s="26">
        <f t="shared" si="115"/>
        <v>8603.9788520274142</v>
      </c>
      <c r="F1126" s="26">
        <f>ROUND(2*E1126,0)/2</f>
        <v>8604</v>
      </c>
      <c r="G1126" s="27">
        <f t="shared" si="113"/>
        <v>-1.7301120002230164E-2</v>
      </c>
      <c r="N1126" s="27">
        <f>G1126</f>
        <v>-1.7301120002230164E-2</v>
      </c>
      <c r="P1126" s="31"/>
      <c r="R1126" s="44">
        <f t="shared" si="116"/>
        <v>34976.866000000002</v>
      </c>
      <c r="AB1126" s="26" t="s">
        <v>66</v>
      </c>
      <c r="AC1126" s="26">
        <v>7</v>
      </c>
      <c r="AD1126" s="27"/>
      <c r="AE1126" s="26" t="s">
        <v>71</v>
      </c>
      <c r="AG1126" s="26" t="s">
        <v>65</v>
      </c>
    </row>
    <row r="1127" spans="1:33" s="26" customFormat="1" ht="12.95" customHeight="1" x14ac:dyDescent="0.2">
      <c r="A1127" s="47" t="s">
        <v>239</v>
      </c>
      <c r="B1127" s="54"/>
      <c r="C1127" s="38">
        <v>50027.264000000003</v>
      </c>
      <c r="D1127" s="50">
        <v>5.0000000000000001E-3</v>
      </c>
      <c r="E1127" s="26">
        <f t="shared" si="115"/>
        <v>8642.9692774809428</v>
      </c>
      <c r="F1127" s="26">
        <f>ROUND(2*E1127,0)/2</f>
        <v>8643</v>
      </c>
      <c r="G1127" s="27">
        <f t="shared" si="113"/>
        <v>-2.5134039999102242E-2</v>
      </c>
      <c r="N1127" s="27">
        <f>G1127</f>
        <v>-2.5134039999102242E-2</v>
      </c>
      <c r="P1127" s="31"/>
      <c r="R1127" s="44">
        <f t="shared" si="116"/>
        <v>35008.764000000003</v>
      </c>
      <c r="AB1127" s="26" t="s">
        <v>66</v>
      </c>
      <c r="AC1127" s="26">
        <v>7</v>
      </c>
      <c r="AD1127" s="27"/>
      <c r="AE1127" s="26" t="s">
        <v>69</v>
      </c>
      <c r="AG1127" s="26" t="s">
        <v>65</v>
      </c>
    </row>
    <row r="1128" spans="1:33" s="26" customFormat="1" ht="12.95" customHeight="1" x14ac:dyDescent="0.2">
      <c r="A1128" s="47" t="s">
        <v>240</v>
      </c>
      <c r="B1128" s="54"/>
      <c r="C1128" s="38">
        <v>50188.44</v>
      </c>
      <c r="D1128" s="50">
        <v>5.0000000000000001E-3</v>
      </c>
      <c r="E1128" s="26">
        <f t="shared" si="115"/>
        <v>8839.9822818353823</v>
      </c>
      <c r="F1128" s="26">
        <f>ROUND(2*E1128,0)/2</f>
        <v>8840</v>
      </c>
      <c r="G1128" s="27">
        <f t="shared" si="113"/>
        <v>-1.449519999732729E-2</v>
      </c>
      <c r="N1128" s="27">
        <f>G1128</f>
        <v>-1.449519999732729E-2</v>
      </c>
      <c r="P1128" s="31"/>
      <c r="R1128" s="44">
        <f t="shared" si="116"/>
        <v>35169.94</v>
      </c>
      <c r="AB1128" s="26" t="s">
        <v>66</v>
      </c>
      <c r="AC1128" s="26">
        <v>8</v>
      </c>
      <c r="AD1128" s="27"/>
      <c r="AE1128" s="26" t="s">
        <v>71</v>
      </c>
      <c r="AG1128" s="26" t="s">
        <v>65</v>
      </c>
    </row>
    <row r="1129" spans="1:33" s="26" customFormat="1" ht="12.95" customHeight="1" x14ac:dyDescent="0.2">
      <c r="A1129" s="47" t="s">
        <v>357</v>
      </c>
      <c r="B1129" s="54"/>
      <c r="C1129" s="38">
        <v>50191.707999999999</v>
      </c>
      <c r="D1129" s="38"/>
      <c r="E1129" s="26">
        <f t="shared" si="115"/>
        <v>8843.9769119182092</v>
      </c>
      <c r="F1129" s="26">
        <v>8844</v>
      </c>
      <c r="G1129" s="27">
        <f t="shared" si="113"/>
        <v>-1.8888320002588443E-2</v>
      </c>
      <c r="K1129" s="26">
        <f>G1129</f>
        <v>-1.8888320002588443E-2</v>
      </c>
      <c r="P1129" s="31"/>
      <c r="R1129" s="44">
        <f t="shared" si="116"/>
        <v>35173.207999999999</v>
      </c>
    </row>
    <row r="1130" spans="1:33" s="26" customFormat="1" ht="12.95" customHeight="1" x14ac:dyDescent="0.2">
      <c r="A1130" s="47" t="s">
        <v>357</v>
      </c>
      <c r="B1130" s="54"/>
      <c r="C1130" s="38">
        <v>50213.792000000001</v>
      </c>
      <c r="D1130" s="38"/>
      <c r="E1130" s="26">
        <f t="shared" si="115"/>
        <v>8870.9712236529831</v>
      </c>
      <c r="F1130" s="26">
        <v>8871</v>
      </c>
      <c r="G1130" s="27">
        <f t="shared" si="113"/>
        <v>-2.3541880000266246E-2</v>
      </c>
      <c r="K1130" s="26">
        <f>G1130</f>
        <v>-2.3541880000266246E-2</v>
      </c>
      <c r="P1130" s="31"/>
      <c r="R1130" s="44">
        <f t="shared" si="116"/>
        <v>35195.292000000001</v>
      </c>
    </row>
    <row r="1131" spans="1:33" s="26" customFormat="1" ht="12.95" customHeight="1" x14ac:dyDescent="0.2">
      <c r="A1131" s="47" t="s">
        <v>240</v>
      </c>
      <c r="B1131" s="54"/>
      <c r="C1131" s="38">
        <v>50233.427000000003</v>
      </c>
      <c r="D1131" s="50">
        <v>2E-3</v>
      </c>
      <c r="E1131" s="26">
        <f t="shared" si="115"/>
        <v>8894.9720075196874</v>
      </c>
      <c r="F1131" s="26">
        <f t="shared" ref="F1131:F1150" si="117">ROUND(2*E1131,0)/2</f>
        <v>8895</v>
      </c>
      <c r="G1131" s="27">
        <f t="shared" si="113"/>
        <v>-2.2900599993590731E-2</v>
      </c>
      <c r="N1131" s="27">
        <f>G1131</f>
        <v>-2.2900599993590731E-2</v>
      </c>
      <c r="P1131" s="31"/>
      <c r="R1131" s="44">
        <f t="shared" si="116"/>
        <v>35214.927000000003</v>
      </c>
      <c r="AB1131" s="26" t="s">
        <v>66</v>
      </c>
      <c r="AC1131" s="26">
        <v>6</v>
      </c>
      <c r="AD1131" s="27"/>
      <c r="AE1131" s="26" t="s">
        <v>69</v>
      </c>
      <c r="AG1131" s="26" t="s">
        <v>65</v>
      </c>
    </row>
    <row r="1132" spans="1:33" s="26" customFormat="1" ht="12.95" customHeight="1" x14ac:dyDescent="0.2">
      <c r="A1132" s="72" t="s">
        <v>2975</v>
      </c>
      <c r="B1132" s="71" t="s">
        <v>360</v>
      </c>
      <c r="C1132" s="72">
        <v>50242.431700000001</v>
      </c>
      <c r="D1132" s="72" t="s">
        <v>390</v>
      </c>
      <c r="E1132" s="47">
        <f t="shared" si="115"/>
        <v>8905.9788757898386</v>
      </c>
      <c r="F1132" s="26">
        <f t="shared" si="117"/>
        <v>8906</v>
      </c>
      <c r="G1132" s="27">
        <f t="shared" si="113"/>
        <v>-1.7281679996813182E-2</v>
      </c>
      <c r="I1132" s="27">
        <f>G1132</f>
        <v>-1.7281679996813182E-2</v>
      </c>
      <c r="P1132" s="31"/>
      <c r="R1132" s="44">
        <f t="shared" si="116"/>
        <v>35223.931700000001</v>
      </c>
    </row>
    <row r="1133" spans="1:33" s="26" customFormat="1" ht="12.95" customHeight="1" x14ac:dyDescent="0.2">
      <c r="A1133" s="72" t="s">
        <v>2975</v>
      </c>
      <c r="B1133" s="71" t="s">
        <v>360</v>
      </c>
      <c r="C1133" s="72">
        <v>50242.432399999998</v>
      </c>
      <c r="D1133" s="72" t="s">
        <v>390</v>
      </c>
      <c r="E1133" s="47">
        <f t="shared" si="115"/>
        <v>8905.9797314327534</v>
      </c>
      <c r="F1133" s="26">
        <f t="shared" si="117"/>
        <v>8906</v>
      </c>
      <c r="G1133" s="27">
        <f t="shared" ref="G1133:G1196" si="118">C1133-(C$7+F1133*C$8)</f>
        <v>-1.6581679999944754E-2</v>
      </c>
      <c r="I1133" s="27">
        <f>G1133</f>
        <v>-1.6581679999944754E-2</v>
      </c>
      <c r="P1133" s="31"/>
      <c r="R1133" s="44">
        <f t="shared" si="116"/>
        <v>35223.932399999998</v>
      </c>
    </row>
    <row r="1134" spans="1:33" s="26" customFormat="1" ht="12.95" customHeight="1" x14ac:dyDescent="0.2">
      <c r="A1134" s="72" t="s">
        <v>2975</v>
      </c>
      <c r="B1134" s="71" t="s">
        <v>360</v>
      </c>
      <c r="C1134" s="72">
        <v>50242.4421</v>
      </c>
      <c r="D1134" s="72" t="s">
        <v>390</v>
      </c>
      <c r="E1134" s="47">
        <f t="shared" si="115"/>
        <v>8905.9915881989145</v>
      </c>
      <c r="F1134" s="26">
        <f t="shared" si="117"/>
        <v>8906</v>
      </c>
      <c r="G1134" s="27">
        <f t="shared" si="118"/>
        <v>-6.881679997604806E-3</v>
      </c>
      <c r="I1134" s="27">
        <f>G1134</f>
        <v>-6.881679997604806E-3</v>
      </c>
      <c r="P1134" s="31"/>
      <c r="R1134" s="44">
        <f t="shared" si="116"/>
        <v>35223.9421</v>
      </c>
    </row>
    <row r="1135" spans="1:33" s="26" customFormat="1" ht="12.95" customHeight="1" x14ac:dyDescent="0.2">
      <c r="A1135" s="47" t="s">
        <v>240</v>
      </c>
      <c r="B1135" s="54"/>
      <c r="C1135" s="38">
        <v>50251.430999999997</v>
      </c>
      <c r="D1135" s="50">
        <v>6.0000000000000001E-3</v>
      </c>
      <c r="E1135" s="26">
        <f t="shared" si="115"/>
        <v>8916.9791433860446</v>
      </c>
      <c r="F1135" s="26">
        <f t="shared" si="117"/>
        <v>8917</v>
      </c>
      <c r="G1135" s="27">
        <f t="shared" si="118"/>
        <v>-1.7062760001863353E-2</v>
      </c>
      <c r="N1135" s="27">
        <f>G1135</f>
        <v>-1.7062760001863353E-2</v>
      </c>
      <c r="P1135" s="31"/>
      <c r="R1135" s="44">
        <f t="shared" si="116"/>
        <v>35232.930999999997</v>
      </c>
      <c r="AB1135" s="26" t="s">
        <v>66</v>
      </c>
      <c r="AC1135" s="26">
        <v>9</v>
      </c>
      <c r="AD1135" s="27"/>
      <c r="AE1135" s="26" t="s">
        <v>71</v>
      </c>
      <c r="AG1135" s="26" t="s">
        <v>65</v>
      </c>
    </row>
    <row r="1136" spans="1:33" s="26" customFormat="1" ht="12.95" customHeight="1" x14ac:dyDescent="0.2">
      <c r="A1136" s="47" t="s">
        <v>241</v>
      </c>
      <c r="B1136" s="54"/>
      <c r="C1136" s="38">
        <v>50251.436999999998</v>
      </c>
      <c r="D1136" s="50">
        <v>3.0000000000000001E-3</v>
      </c>
      <c r="E1136" s="26">
        <f t="shared" si="115"/>
        <v>8916.9864774682064</v>
      </c>
      <c r="F1136" s="26">
        <f t="shared" si="117"/>
        <v>8917</v>
      </c>
      <c r="G1136" s="27">
        <f t="shared" si="118"/>
        <v>-1.1062760000640992E-2</v>
      </c>
      <c r="N1136" s="27">
        <f>G1136</f>
        <v>-1.1062760000640992E-2</v>
      </c>
      <c r="P1136" s="31"/>
      <c r="R1136" s="44">
        <f t="shared" si="116"/>
        <v>35232.936999999998</v>
      </c>
      <c r="AB1136" s="26" t="s">
        <v>66</v>
      </c>
      <c r="AC1136" s="26">
        <v>5</v>
      </c>
      <c r="AD1136" s="27"/>
      <c r="AE1136" s="26" t="s">
        <v>191</v>
      </c>
      <c r="AG1136" s="26" t="s">
        <v>65</v>
      </c>
    </row>
    <row r="1137" spans="1:33" s="26" customFormat="1" ht="12.95" customHeight="1" x14ac:dyDescent="0.2">
      <c r="A1137" s="72" t="s">
        <v>2975</v>
      </c>
      <c r="B1137" s="71" t="s">
        <v>360</v>
      </c>
      <c r="C1137" s="72">
        <v>50278.4257</v>
      </c>
      <c r="D1137" s="72" t="s">
        <v>390</v>
      </c>
      <c r="E1137" s="47">
        <f t="shared" si="115"/>
        <v>8949.976034664196</v>
      </c>
      <c r="F1137" s="26">
        <f t="shared" si="117"/>
        <v>8950</v>
      </c>
      <c r="G1137" s="27">
        <f t="shared" si="118"/>
        <v>-1.9606000001658686E-2</v>
      </c>
      <c r="I1137" s="27">
        <f t="shared" ref="I1137:I1146" si="119">G1137</f>
        <v>-1.9606000001658686E-2</v>
      </c>
      <c r="P1137" s="31"/>
      <c r="R1137" s="44">
        <f t="shared" si="116"/>
        <v>35259.9257</v>
      </c>
    </row>
    <row r="1138" spans="1:33" s="26" customFormat="1" ht="12.95" customHeight="1" x14ac:dyDescent="0.2">
      <c r="A1138" s="72" t="s">
        <v>2975</v>
      </c>
      <c r="B1138" s="71" t="s">
        <v>360</v>
      </c>
      <c r="C1138" s="72">
        <v>50278.427100000001</v>
      </c>
      <c r="D1138" s="72" t="s">
        <v>390</v>
      </c>
      <c r="E1138" s="47">
        <f t="shared" si="115"/>
        <v>8949.9777459500347</v>
      </c>
      <c r="F1138" s="26">
        <f t="shared" si="117"/>
        <v>8950</v>
      </c>
      <c r="G1138" s="27">
        <f t="shared" si="118"/>
        <v>-1.8206000000645872E-2</v>
      </c>
      <c r="I1138" s="27">
        <f t="shared" si="119"/>
        <v>-1.8206000000645872E-2</v>
      </c>
      <c r="P1138" s="31"/>
      <c r="R1138" s="44">
        <f t="shared" si="116"/>
        <v>35259.927100000001</v>
      </c>
    </row>
    <row r="1139" spans="1:33" s="26" customFormat="1" ht="12.95" customHeight="1" x14ac:dyDescent="0.2">
      <c r="A1139" s="72" t="s">
        <v>2975</v>
      </c>
      <c r="B1139" s="71" t="s">
        <v>360</v>
      </c>
      <c r="C1139" s="72">
        <v>50278.429900000003</v>
      </c>
      <c r="D1139" s="72" t="s">
        <v>390</v>
      </c>
      <c r="E1139" s="47">
        <f t="shared" si="115"/>
        <v>8949.9811685217119</v>
      </c>
      <c r="F1139" s="26">
        <f t="shared" si="117"/>
        <v>8950</v>
      </c>
      <c r="G1139" s="27">
        <f t="shared" si="118"/>
        <v>-1.5405999998620246E-2</v>
      </c>
      <c r="I1139" s="27">
        <f t="shared" si="119"/>
        <v>-1.5405999998620246E-2</v>
      </c>
      <c r="P1139" s="31"/>
      <c r="R1139" s="44">
        <f t="shared" si="116"/>
        <v>35259.929900000003</v>
      </c>
    </row>
    <row r="1140" spans="1:33" s="26" customFormat="1" ht="12.95" customHeight="1" x14ac:dyDescent="0.2">
      <c r="A1140" s="72" t="s">
        <v>2975</v>
      </c>
      <c r="B1140" s="71" t="s">
        <v>360</v>
      </c>
      <c r="C1140" s="72">
        <v>50278.433400000002</v>
      </c>
      <c r="D1140" s="72" t="s">
        <v>390</v>
      </c>
      <c r="E1140" s="47">
        <f t="shared" si="115"/>
        <v>8949.9854467363039</v>
      </c>
      <c r="F1140" s="26">
        <f t="shared" si="117"/>
        <v>8950</v>
      </c>
      <c r="G1140" s="27">
        <f t="shared" si="118"/>
        <v>-1.1905999999726191E-2</v>
      </c>
      <c r="I1140" s="27">
        <f t="shared" si="119"/>
        <v>-1.1905999999726191E-2</v>
      </c>
      <c r="P1140" s="31"/>
      <c r="R1140" s="44">
        <f t="shared" si="116"/>
        <v>35259.933400000002</v>
      </c>
    </row>
    <row r="1141" spans="1:33" s="26" customFormat="1" ht="12.95" customHeight="1" x14ac:dyDescent="0.2">
      <c r="A1141" s="72" t="s">
        <v>2975</v>
      </c>
      <c r="B1141" s="71" t="s">
        <v>360</v>
      </c>
      <c r="C1141" s="72">
        <v>50278.4355</v>
      </c>
      <c r="D1141" s="72" t="s">
        <v>390</v>
      </c>
      <c r="E1141" s="47">
        <f t="shared" si="115"/>
        <v>8949.9880136650572</v>
      </c>
      <c r="F1141" s="26">
        <f t="shared" si="117"/>
        <v>8950</v>
      </c>
      <c r="G1141" s="27">
        <f t="shared" si="118"/>
        <v>-9.80600000184495E-3</v>
      </c>
      <c r="I1141" s="27">
        <f t="shared" si="119"/>
        <v>-9.80600000184495E-3</v>
      </c>
      <c r="P1141" s="31"/>
      <c r="R1141" s="44">
        <f t="shared" si="116"/>
        <v>35259.9355</v>
      </c>
    </row>
    <row r="1142" spans="1:33" s="26" customFormat="1" ht="12.95" customHeight="1" x14ac:dyDescent="0.2">
      <c r="A1142" s="72" t="s">
        <v>2975</v>
      </c>
      <c r="B1142" s="71" t="s">
        <v>360</v>
      </c>
      <c r="C1142" s="72">
        <v>50278.4355</v>
      </c>
      <c r="D1142" s="72" t="s">
        <v>390</v>
      </c>
      <c r="E1142" s="47">
        <f t="shared" si="115"/>
        <v>8949.9880136650572</v>
      </c>
      <c r="F1142" s="26">
        <f t="shared" si="117"/>
        <v>8950</v>
      </c>
      <c r="G1142" s="27">
        <f t="shared" si="118"/>
        <v>-9.80600000184495E-3</v>
      </c>
      <c r="I1142" s="27">
        <f t="shared" si="119"/>
        <v>-9.80600000184495E-3</v>
      </c>
      <c r="P1142" s="31"/>
      <c r="R1142" s="44">
        <f t="shared" si="116"/>
        <v>35259.9355</v>
      </c>
    </row>
    <row r="1143" spans="1:33" s="26" customFormat="1" ht="12.95" customHeight="1" x14ac:dyDescent="0.2">
      <c r="A1143" s="72" t="s">
        <v>2975</v>
      </c>
      <c r="B1143" s="71" t="s">
        <v>360</v>
      </c>
      <c r="C1143" s="72">
        <v>50278.439599999998</v>
      </c>
      <c r="D1143" s="72" t="s">
        <v>390</v>
      </c>
      <c r="E1143" s="47">
        <f t="shared" si="115"/>
        <v>8949.9930252878639</v>
      </c>
      <c r="F1143" s="26">
        <f t="shared" si="117"/>
        <v>8950</v>
      </c>
      <c r="G1143" s="27">
        <f t="shared" si="118"/>
        <v>-5.7060000035562553E-3</v>
      </c>
      <c r="I1143" s="27">
        <f t="shared" si="119"/>
        <v>-5.7060000035562553E-3</v>
      </c>
      <c r="P1143" s="31"/>
      <c r="R1143" s="44">
        <f t="shared" si="116"/>
        <v>35259.939599999998</v>
      </c>
    </row>
    <row r="1144" spans="1:33" s="26" customFormat="1" ht="12.95" customHeight="1" x14ac:dyDescent="0.2">
      <c r="A1144" s="72" t="s">
        <v>2975</v>
      </c>
      <c r="B1144" s="71" t="s">
        <v>360</v>
      </c>
      <c r="C1144" s="72">
        <v>50278.444499999998</v>
      </c>
      <c r="D1144" s="72" t="s">
        <v>390</v>
      </c>
      <c r="E1144" s="47">
        <f t="shared" si="115"/>
        <v>8949.9990147882927</v>
      </c>
      <c r="F1144" s="26">
        <f t="shared" si="117"/>
        <v>8950</v>
      </c>
      <c r="G1144" s="27">
        <f t="shared" si="118"/>
        <v>-8.0600000364938751E-4</v>
      </c>
      <c r="I1144" s="27">
        <f t="shared" si="119"/>
        <v>-8.0600000364938751E-4</v>
      </c>
      <c r="P1144" s="31"/>
      <c r="R1144" s="44">
        <f t="shared" si="116"/>
        <v>35259.944499999998</v>
      </c>
    </row>
    <row r="1145" spans="1:33" s="26" customFormat="1" ht="12.95" customHeight="1" x14ac:dyDescent="0.2">
      <c r="A1145" s="72" t="s">
        <v>2993</v>
      </c>
      <c r="B1145" s="71" t="s">
        <v>360</v>
      </c>
      <c r="C1145" s="72">
        <v>50287.421000000002</v>
      </c>
      <c r="D1145" s="72" t="s">
        <v>390</v>
      </c>
      <c r="E1145" s="47">
        <f t="shared" si="115"/>
        <v>8960.9714128723044</v>
      </c>
      <c r="F1145" s="26">
        <f t="shared" si="117"/>
        <v>8961</v>
      </c>
      <c r="G1145" s="27">
        <f t="shared" si="118"/>
        <v>-2.3387080000247806E-2</v>
      </c>
      <c r="I1145" s="27">
        <f t="shared" si="119"/>
        <v>-2.3387080000247806E-2</v>
      </c>
      <c r="P1145" s="31"/>
      <c r="R1145" s="44">
        <f t="shared" si="116"/>
        <v>35268.921000000002</v>
      </c>
    </row>
    <row r="1146" spans="1:33" s="26" customFormat="1" ht="12.95" customHeight="1" x14ac:dyDescent="0.2">
      <c r="A1146" s="72" t="s">
        <v>2975</v>
      </c>
      <c r="B1146" s="71" t="s">
        <v>360</v>
      </c>
      <c r="C1146" s="72">
        <v>50287.421999999999</v>
      </c>
      <c r="D1146" s="72" t="s">
        <v>390</v>
      </c>
      <c r="E1146" s="47">
        <f t="shared" si="115"/>
        <v>8960.9726352193265</v>
      </c>
      <c r="F1146" s="26">
        <f t="shared" si="117"/>
        <v>8961</v>
      </c>
      <c r="G1146" s="27">
        <f t="shared" si="118"/>
        <v>-2.2387080003682058E-2</v>
      </c>
      <c r="I1146" s="27">
        <f t="shared" si="119"/>
        <v>-2.2387080003682058E-2</v>
      </c>
      <c r="P1146" s="31"/>
      <c r="R1146" s="44">
        <f t="shared" si="116"/>
        <v>35268.921999999999</v>
      </c>
    </row>
    <row r="1147" spans="1:33" s="26" customFormat="1" ht="12.95" customHeight="1" x14ac:dyDescent="0.2">
      <c r="A1147" s="47" t="s">
        <v>240</v>
      </c>
      <c r="B1147" s="54"/>
      <c r="C1147" s="38">
        <v>50287.430999999997</v>
      </c>
      <c r="D1147" s="50">
        <v>5.0000000000000001E-3</v>
      </c>
      <c r="E1147" s="26">
        <f t="shared" si="115"/>
        <v>8960.9836363425638</v>
      </c>
      <c r="F1147" s="26">
        <f t="shared" si="117"/>
        <v>8961</v>
      </c>
      <c r="G1147" s="27">
        <f t="shared" si="118"/>
        <v>-1.3387080005486496E-2</v>
      </c>
      <c r="N1147" s="27">
        <f>G1147</f>
        <v>-1.3387080005486496E-2</v>
      </c>
      <c r="P1147" s="31"/>
      <c r="R1147" s="44">
        <f t="shared" si="116"/>
        <v>35268.930999999997</v>
      </c>
      <c r="AB1147" s="26" t="s">
        <v>66</v>
      </c>
      <c r="AC1147" s="26">
        <v>7</v>
      </c>
      <c r="AD1147" s="27"/>
      <c r="AE1147" s="26" t="s">
        <v>71</v>
      </c>
      <c r="AG1147" s="26" t="s">
        <v>65</v>
      </c>
    </row>
    <row r="1148" spans="1:33" s="26" customFormat="1" ht="12.95" customHeight="1" x14ac:dyDescent="0.2">
      <c r="A1148" s="72" t="s">
        <v>2975</v>
      </c>
      <c r="B1148" s="71" t="s">
        <v>360</v>
      </c>
      <c r="C1148" s="72">
        <v>50305.421999999999</v>
      </c>
      <c r="D1148" s="72" t="s">
        <v>390</v>
      </c>
      <c r="E1148" s="47">
        <f t="shared" si="115"/>
        <v>8982.9748816975862</v>
      </c>
      <c r="F1148" s="26">
        <f t="shared" si="117"/>
        <v>8983</v>
      </c>
      <c r="G1148" s="27">
        <f t="shared" si="118"/>
        <v>-2.054924000549363E-2</v>
      </c>
      <c r="I1148" s="27">
        <f>G1148</f>
        <v>-2.054924000549363E-2</v>
      </c>
      <c r="P1148" s="31"/>
      <c r="R1148" s="44">
        <f t="shared" si="116"/>
        <v>35286.921999999999</v>
      </c>
    </row>
    <row r="1149" spans="1:33" s="26" customFormat="1" ht="12.95" customHeight="1" x14ac:dyDescent="0.2">
      <c r="A1149" s="72" t="s">
        <v>2975</v>
      </c>
      <c r="B1149" s="71" t="s">
        <v>360</v>
      </c>
      <c r="C1149" s="72">
        <v>50305.425499999998</v>
      </c>
      <c r="D1149" s="72" t="s">
        <v>390</v>
      </c>
      <c r="E1149" s="47">
        <f t="shared" si="115"/>
        <v>8982.9791599121781</v>
      </c>
      <c r="F1149" s="26">
        <f t="shared" si="117"/>
        <v>8983</v>
      </c>
      <c r="G1149" s="27">
        <f t="shared" si="118"/>
        <v>-1.7049240006599575E-2</v>
      </c>
      <c r="I1149" s="27">
        <f>G1149</f>
        <v>-1.7049240006599575E-2</v>
      </c>
      <c r="P1149" s="31"/>
      <c r="R1149" s="44">
        <f t="shared" si="116"/>
        <v>35286.925499999998</v>
      </c>
    </row>
    <row r="1150" spans="1:33" s="26" customFormat="1" ht="12.95" customHeight="1" x14ac:dyDescent="0.2">
      <c r="A1150" s="72" t="s">
        <v>2975</v>
      </c>
      <c r="B1150" s="71" t="s">
        <v>360</v>
      </c>
      <c r="C1150" s="72">
        <v>50305.425499999998</v>
      </c>
      <c r="D1150" s="72" t="s">
        <v>390</v>
      </c>
      <c r="E1150" s="47">
        <f t="shared" si="115"/>
        <v>8982.9791599121781</v>
      </c>
      <c r="F1150" s="26">
        <f t="shared" si="117"/>
        <v>8983</v>
      </c>
      <c r="G1150" s="27">
        <f t="shared" si="118"/>
        <v>-1.7049240006599575E-2</v>
      </c>
      <c r="I1150" s="27">
        <f>G1150</f>
        <v>-1.7049240006599575E-2</v>
      </c>
      <c r="P1150" s="31"/>
      <c r="R1150" s="44">
        <f t="shared" si="116"/>
        <v>35286.925499999998</v>
      </c>
    </row>
    <row r="1151" spans="1:33" s="26" customFormat="1" ht="12.95" customHeight="1" x14ac:dyDescent="0.2">
      <c r="A1151" s="47" t="s">
        <v>357</v>
      </c>
      <c r="B1151" s="54"/>
      <c r="C1151" s="38">
        <v>50308.692999999999</v>
      </c>
      <c r="D1151" s="38"/>
      <c r="E1151" s="26">
        <f t="shared" si="115"/>
        <v>8986.9731788214976</v>
      </c>
      <c r="F1151" s="26">
        <v>8987</v>
      </c>
      <c r="G1151" s="27">
        <f t="shared" si="118"/>
        <v>-2.1942359999229666E-2</v>
      </c>
      <c r="K1151" s="26">
        <f>G1151</f>
        <v>-2.1942359999229666E-2</v>
      </c>
      <c r="P1151" s="31"/>
      <c r="R1151" s="44">
        <f t="shared" si="116"/>
        <v>35290.192999999999</v>
      </c>
    </row>
    <row r="1152" spans="1:33" s="26" customFormat="1" ht="12.95" customHeight="1" x14ac:dyDescent="0.2">
      <c r="A1152" s="47" t="s">
        <v>241</v>
      </c>
      <c r="B1152" s="54"/>
      <c r="C1152" s="38">
        <v>50314.419000000002</v>
      </c>
      <c r="D1152" s="50">
        <v>2E-3</v>
      </c>
      <c r="E1152" s="26">
        <f t="shared" si="115"/>
        <v>8993.9723378956387</v>
      </c>
      <c r="F1152" s="26">
        <f>ROUND(2*E1152,0)/2</f>
        <v>8994</v>
      </c>
      <c r="G1152" s="27">
        <f t="shared" si="118"/>
        <v>-2.2630319996096659E-2</v>
      </c>
      <c r="N1152" s="27">
        <f>G1152</f>
        <v>-2.2630319996096659E-2</v>
      </c>
      <c r="P1152" s="31"/>
      <c r="R1152" s="44">
        <f t="shared" si="116"/>
        <v>35295.919000000002</v>
      </c>
      <c r="AB1152" s="26" t="s">
        <v>66</v>
      </c>
      <c r="AC1152" s="26">
        <v>7</v>
      </c>
      <c r="AD1152" s="27"/>
      <c r="AE1152" s="26" t="s">
        <v>191</v>
      </c>
      <c r="AG1152" s="26" t="s">
        <v>65</v>
      </c>
    </row>
    <row r="1153" spans="1:33" s="26" customFormat="1" ht="12.95" customHeight="1" x14ac:dyDescent="0.2">
      <c r="A1153" s="47" t="s">
        <v>242</v>
      </c>
      <c r="B1153" s="54"/>
      <c r="C1153" s="38">
        <v>50314.427000000003</v>
      </c>
      <c r="D1153" s="50">
        <v>4.0000000000000001E-3</v>
      </c>
      <c r="E1153" s="26">
        <f t="shared" si="115"/>
        <v>8993.9821166718539</v>
      </c>
      <c r="F1153" s="26">
        <f>ROUND(2*E1153,0)/2</f>
        <v>8994</v>
      </c>
      <c r="G1153" s="27">
        <f t="shared" si="118"/>
        <v>-1.4630319994466845E-2</v>
      </c>
      <c r="N1153" s="27">
        <f>G1153</f>
        <v>-1.4630319994466845E-2</v>
      </c>
      <c r="P1153" s="31"/>
      <c r="R1153" s="44">
        <f t="shared" si="116"/>
        <v>35295.927000000003</v>
      </c>
      <c r="AB1153" s="26" t="s">
        <v>66</v>
      </c>
      <c r="AC1153" s="26">
        <v>8</v>
      </c>
      <c r="AD1153" s="27"/>
      <c r="AE1153" s="26" t="s">
        <v>71</v>
      </c>
      <c r="AG1153" s="26" t="s">
        <v>65</v>
      </c>
    </row>
    <row r="1154" spans="1:33" s="26" customFormat="1" ht="12.95" customHeight="1" x14ac:dyDescent="0.2">
      <c r="A1154" s="47" t="s">
        <v>242</v>
      </c>
      <c r="B1154" s="54"/>
      <c r="C1154" s="38">
        <v>50332.415000000001</v>
      </c>
      <c r="D1154" s="50">
        <v>3.0000000000000001E-3</v>
      </c>
      <c r="E1154" s="26">
        <f t="shared" si="115"/>
        <v>9015.9696949857916</v>
      </c>
      <c r="F1154" s="26">
        <f>ROUND(2*E1154,0)/2</f>
        <v>9016</v>
      </c>
      <c r="G1154" s="27">
        <f t="shared" si="118"/>
        <v>-2.4792479998723138E-2</v>
      </c>
      <c r="N1154" s="27">
        <f>G1154</f>
        <v>-2.4792479998723138E-2</v>
      </c>
      <c r="P1154" s="31"/>
      <c r="R1154" s="44">
        <f t="shared" si="116"/>
        <v>35313.915000000001</v>
      </c>
      <c r="AB1154" s="26" t="s">
        <v>66</v>
      </c>
      <c r="AC1154" s="26">
        <v>6</v>
      </c>
      <c r="AD1154" s="27"/>
      <c r="AE1154" s="26" t="s">
        <v>69</v>
      </c>
      <c r="AG1154" s="26" t="s">
        <v>65</v>
      </c>
    </row>
    <row r="1155" spans="1:33" s="26" customFormat="1" ht="12.95" customHeight="1" x14ac:dyDescent="0.2">
      <c r="A1155" s="47" t="s">
        <v>242</v>
      </c>
      <c r="B1155" s="54"/>
      <c r="C1155" s="38">
        <v>50332.421000000002</v>
      </c>
      <c r="D1155" s="50">
        <v>5.0000000000000001E-3</v>
      </c>
      <c r="E1155" s="26">
        <f t="shared" si="115"/>
        <v>9015.9770290679517</v>
      </c>
      <c r="F1155" s="26">
        <f>ROUND(2*E1155,0)/2</f>
        <v>9016</v>
      </c>
      <c r="G1155" s="27">
        <f t="shared" si="118"/>
        <v>-1.8792479997500777E-2</v>
      </c>
      <c r="N1155" s="27">
        <f>G1155</f>
        <v>-1.8792479997500777E-2</v>
      </c>
      <c r="P1155" s="31"/>
      <c r="R1155" s="44">
        <f t="shared" si="116"/>
        <v>35313.921000000002</v>
      </c>
      <c r="AB1155" s="26" t="s">
        <v>66</v>
      </c>
      <c r="AC1155" s="26">
        <v>11</v>
      </c>
      <c r="AD1155" s="27"/>
      <c r="AE1155" s="26" t="s">
        <v>71</v>
      </c>
      <c r="AG1155" s="26" t="s">
        <v>65</v>
      </c>
    </row>
    <row r="1156" spans="1:33" s="26" customFormat="1" ht="12.95" customHeight="1" x14ac:dyDescent="0.2">
      <c r="A1156" s="47" t="s">
        <v>357</v>
      </c>
      <c r="B1156" s="54"/>
      <c r="C1156" s="38">
        <v>50349.599999999999</v>
      </c>
      <c r="D1156" s="38"/>
      <c r="E1156" s="26">
        <f t="shared" si="115"/>
        <v>9036.9757286373933</v>
      </c>
      <c r="F1156" s="26">
        <v>9037</v>
      </c>
      <c r="G1156" s="27">
        <f t="shared" si="118"/>
        <v>-1.9856359998811968E-2</v>
      </c>
      <c r="K1156" s="26">
        <f>G1156</f>
        <v>-1.9856359998811968E-2</v>
      </c>
      <c r="P1156" s="31"/>
      <c r="R1156" s="44">
        <f t="shared" si="116"/>
        <v>35331.1</v>
      </c>
    </row>
    <row r="1157" spans="1:33" s="26" customFormat="1" ht="12.95" customHeight="1" x14ac:dyDescent="0.2">
      <c r="A1157" s="47" t="s">
        <v>357</v>
      </c>
      <c r="B1157" s="54"/>
      <c r="C1157" s="38">
        <v>50367.601000000002</v>
      </c>
      <c r="D1157" s="38"/>
      <c r="E1157" s="26">
        <f t="shared" si="115"/>
        <v>9058.9791974626842</v>
      </c>
      <c r="F1157" s="26">
        <v>9059</v>
      </c>
      <c r="G1157" s="27">
        <f t="shared" si="118"/>
        <v>-1.7018519996781833E-2</v>
      </c>
      <c r="K1157" s="26">
        <f>G1157</f>
        <v>-1.7018519996781833E-2</v>
      </c>
      <c r="P1157" s="31"/>
      <c r="R1157" s="44">
        <f t="shared" si="116"/>
        <v>35349.101000000002</v>
      </c>
    </row>
    <row r="1158" spans="1:33" s="26" customFormat="1" ht="12.95" customHeight="1" x14ac:dyDescent="0.2">
      <c r="A1158" s="47" t="s">
        <v>357</v>
      </c>
      <c r="B1158" s="54"/>
      <c r="C1158" s="38">
        <v>50376.6</v>
      </c>
      <c r="D1158" s="38"/>
      <c r="E1158" s="26">
        <f t="shared" si="115"/>
        <v>9069.9790983547828</v>
      </c>
      <c r="F1158" s="26">
        <v>9070</v>
      </c>
      <c r="G1158" s="27">
        <f t="shared" si="118"/>
        <v>-1.7099600001529325E-2</v>
      </c>
      <c r="K1158" s="26">
        <f>G1158</f>
        <v>-1.7099600001529325E-2</v>
      </c>
      <c r="P1158" s="31"/>
      <c r="R1158" s="44">
        <f t="shared" si="116"/>
        <v>35358.1</v>
      </c>
    </row>
    <row r="1159" spans="1:33" s="26" customFormat="1" ht="12.95" customHeight="1" x14ac:dyDescent="0.2">
      <c r="A1159" s="47" t="s">
        <v>357</v>
      </c>
      <c r="B1159" s="54"/>
      <c r="C1159" s="38">
        <v>50523.855000000003</v>
      </c>
      <c r="D1159" s="38"/>
      <c r="E1159" s="26">
        <f t="shared" si="115"/>
        <v>9249.9758097523481</v>
      </c>
      <c r="F1159" s="26">
        <v>9250</v>
      </c>
      <c r="G1159" s="27">
        <f t="shared" si="118"/>
        <v>-1.9789999998465646E-2</v>
      </c>
      <c r="K1159" s="26">
        <f>G1159</f>
        <v>-1.9789999998465646E-2</v>
      </c>
      <c r="P1159" s="31"/>
      <c r="R1159" s="44">
        <f t="shared" si="116"/>
        <v>35505.355000000003</v>
      </c>
    </row>
    <row r="1160" spans="1:33" s="26" customFormat="1" ht="12.95" customHeight="1" x14ac:dyDescent="0.2">
      <c r="A1160" s="47" t="s">
        <v>357</v>
      </c>
      <c r="B1160" s="54"/>
      <c r="C1160" s="38">
        <v>50546.764000000003</v>
      </c>
      <c r="D1160" s="38"/>
      <c r="E1160" s="26">
        <f t="shared" si="115"/>
        <v>9277.9785577840394</v>
      </c>
      <c r="F1160" s="26">
        <v>9278</v>
      </c>
      <c r="G1160" s="27">
        <f t="shared" si="118"/>
        <v>-1.7541839995828923E-2</v>
      </c>
      <c r="K1160" s="26">
        <f>G1160</f>
        <v>-1.7541839995828923E-2</v>
      </c>
      <c r="P1160" s="31"/>
      <c r="R1160" s="44">
        <f t="shared" si="116"/>
        <v>35528.264000000003</v>
      </c>
    </row>
    <row r="1161" spans="1:33" s="26" customFormat="1" ht="12.95" customHeight="1" x14ac:dyDescent="0.2">
      <c r="A1161" s="47" t="s">
        <v>243</v>
      </c>
      <c r="B1161" s="54"/>
      <c r="C1161" s="38">
        <v>50547.576000000001</v>
      </c>
      <c r="D1161" s="50">
        <v>3.0000000000000001E-3</v>
      </c>
      <c r="E1161" s="26">
        <f t="shared" si="115"/>
        <v>9278.9711035696109</v>
      </c>
      <c r="F1161" s="26">
        <f>ROUND(2*E1161,0)/2</f>
        <v>9279</v>
      </c>
      <c r="G1161" s="27">
        <f t="shared" si="118"/>
        <v>-2.3640120001800824E-2</v>
      </c>
      <c r="N1161" s="27">
        <f>G1161</f>
        <v>-2.3640120001800824E-2</v>
      </c>
      <c r="P1161" s="31"/>
      <c r="R1161" s="44">
        <f t="shared" si="116"/>
        <v>35529.076000000001</v>
      </c>
      <c r="AB1161" s="26" t="s">
        <v>66</v>
      </c>
      <c r="AC1161" s="26">
        <v>5</v>
      </c>
      <c r="AD1161" s="27"/>
      <c r="AE1161" s="26" t="s">
        <v>69</v>
      </c>
      <c r="AG1161" s="26" t="s">
        <v>65</v>
      </c>
    </row>
    <row r="1162" spans="1:33" s="26" customFormat="1" ht="12.95" customHeight="1" x14ac:dyDescent="0.2">
      <c r="A1162" s="47" t="s">
        <v>357</v>
      </c>
      <c r="B1162" s="54"/>
      <c r="C1162" s="38">
        <v>50578.665000000001</v>
      </c>
      <c r="D1162" s="38"/>
      <c r="E1162" s="26">
        <f t="shared" si="115"/>
        <v>9316.9726502786452</v>
      </c>
      <c r="F1162" s="26">
        <v>9317</v>
      </c>
      <c r="G1162" s="27">
        <f t="shared" si="118"/>
        <v>-2.2374760003003757E-2</v>
      </c>
      <c r="K1162" s="26">
        <f>G1162</f>
        <v>-2.2374760003003757E-2</v>
      </c>
      <c r="P1162" s="31"/>
      <c r="R1162" s="44">
        <f t="shared" si="116"/>
        <v>35560.165000000001</v>
      </c>
    </row>
    <row r="1163" spans="1:33" s="26" customFormat="1" ht="12.95" customHeight="1" x14ac:dyDescent="0.2">
      <c r="A1163" s="47" t="s">
        <v>243</v>
      </c>
      <c r="B1163" s="54"/>
      <c r="C1163" s="38">
        <v>50579.487000000001</v>
      </c>
      <c r="D1163" s="50">
        <v>2E-3</v>
      </c>
      <c r="E1163" s="26">
        <f t="shared" si="115"/>
        <v>9317.9774195344853</v>
      </c>
      <c r="F1163" s="26">
        <f>ROUND(2*E1163,0)/2</f>
        <v>9318</v>
      </c>
      <c r="G1163" s="27">
        <f t="shared" si="118"/>
        <v>-1.8473039999662433E-2</v>
      </c>
      <c r="N1163" s="27">
        <f>G1163</f>
        <v>-1.8473039999662433E-2</v>
      </c>
      <c r="P1163" s="31"/>
      <c r="R1163" s="44">
        <f t="shared" si="116"/>
        <v>35560.987000000001</v>
      </c>
      <c r="AB1163" s="26" t="s">
        <v>66</v>
      </c>
      <c r="AC1163" s="26">
        <v>15</v>
      </c>
      <c r="AD1163" s="27"/>
      <c r="AE1163" s="26" t="s">
        <v>244</v>
      </c>
      <c r="AG1163" s="26" t="s">
        <v>65</v>
      </c>
    </row>
    <row r="1164" spans="1:33" s="26" customFormat="1" ht="12.95" customHeight="1" x14ac:dyDescent="0.2">
      <c r="A1164" s="47" t="s">
        <v>357</v>
      </c>
      <c r="B1164" s="54"/>
      <c r="C1164" s="38">
        <v>50596.669000000002</v>
      </c>
      <c r="D1164" s="38"/>
      <c r="E1164" s="26">
        <f t="shared" si="115"/>
        <v>9338.9797861450115</v>
      </c>
      <c r="F1164" s="26">
        <v>9339</v>
      </c>
      <c r="G1164" s="27">
        <f t="shared" si="118"/>
        <v>-1.6536919996724464E-2</v>
      </c>
      <c r="K1164" s="26">
        <f t="shared" ref="K1164:K1171" si="120">G1164</f>
        <v>-1.6536919996724464E-2</v>
      </c>
      <c r="P1164" s="31"/>
      <c r="R1164" s="44">
        <f t="shared" si="116"/>
        <v>35578.169000000002</v>
      </c>
    </row>
    <row r="1165" spans="1:33" s="26" customFormat="1" ht="12.95" customHeight="1" x14ac:dyDescent="0.2">
      <c r="A1165" s="47" t="s">
        <v>358</v>
      </c>
      <c r="B1165" s="54"/>
      <c r="C1165" s="38">
        <v>50605.663</v>
      </c>
      <c r="D1165" s="38"/>
      <c r="E1165" s="26">
        <f t="shared" si="115"/>
        <v>9349.9735753019795</v>
      </c>
      <c r="F1165" s="26">
        <f>ROUND(2*E1165,0)/2</f>
        <v>9350</v>
      </c>
      <c r="G1165" s="27">
        <f t="shared" si="118"/>
        <v>-2.1617999998852611E-2</v>
      </c>
      <c r="K1165" s="26">
        <f t="shared" si="120"/>
        <v>-2.1617999998852611E-2</v>
      </c>
      <c r="P1165" s="31"/>
      <c r="R1165" s="44">
        <f t="shared" si="116"/>
        <v>35587.163</v>
      </c>
    </row>
    <row r="1166" spans="1:33" s="26" customFormat="1" ht="12.95" customHeight="1" x14ac:dyDescent="0.2">
      <c r="A1166" s="47" t="s">
        <v>358</v>
      </c>
      <c r="B1166" s="54"/>
      <c r="C1166" s="38">
        <v>50611.398000000001</v>
      </c>
      <c r="D1166" s="38"/>
      <c r="E1166" s="26">
        <f t="shared" si="115"/>
        <v>9356.9837354993597</v>
      </c>
      <c r="F1166" s="26">
        <f>ROUND(2*E1166,0)/2</f>
        <v>9357</v>
      </c>
      <c r="G1166" s="27">
        <f t="shared" si="118"/>
        <v>-1.3305959997524042E-2</v>
      </c>
      <c r="K1166" s="26">
        <f t="shared" si="120"/>
        <v>-1.3305959997524042E-2</v>
      </c>
      <c r="P1166" s="31"/>
      <c r="R1166" s="44">
        <f t="shared" si="116"/>
        <v>35592.898000000001</v>
      </c>
    </row>
    <row r="1167" spans="1:33" s="26" customFormat="1" ht="12.95" customHeight="1" x14ac:dyDescent="0.2">
      <c r="A1167" s="47" t="s">
        <v>357</v>
      </c>
      <c r="B1167" s="54"/>
      <c r="C1167" s="38">
        <v>50614.661999999997</v>
      </c>
      <c r="D1167" s="38"/>
      <c r="E1167" s="26">
        <f t="shared" si="115"/>
        <v>9360.9734761940781</v>
      </c>
      <c r="F1167" s="26">
        <v>9361</v>
      </c>
      <c r="G1167" s="27">
        <f t="shared" si="118"/>
        <v>-2.1699080003600102E-2</v>
      </c>
      <c r="K1167" s="26">
        <f t="shared" si="120"/>
        <v>-2.1699080003600102E-2</v>
      </c>
      <c r="P1167" s="31"/>
      <c r="R1167" s="44">
        <f t="shared" si="116"/>
        <v>35596.161999999997</v>
      </c>
    </row>
    <row r="1168" spans="1:33" s="26" customFormat="1" ht="12.95" customHeight="1" x14ac:dyDescent="0.2">
      <c r="A1168" s="47" t="s">
        <v>357</v>
      </c>
      <c r="B1168" s="54"/>
      <c r="C1168" s="38">
        <v>50614.667000000001</v>
      </c>
      <c r="D1168" s="38"/>
      <c r="E1168" s="26">
        <f t="shared" si="115"/>
        <v>9360.979587929216</v>
      </c>
      <c r="F1168" s="26">
        <v>9361</v>
      </c>
      <c r="G1168" s="27">
        <f t="shared" si="118"/>
        <v>-1.6699079998943489E-2</v>
      </c>
      <c r="K1168" s="26">
        <f t="shared" si="120"/>
        <v>-1.6699079998943489E-2</v>
      </c>
      <c r="P1168" s="31"/>
      <c r="R1168" s="44">
        <f t="shared" si="116"/>
        <v>35596.167000000001</v>
      </c>
    </row>
    <row r="1169" spans="1:33" s="26" customFormat="1" ht="12.95" customHeight="1" x14ac:dyDescent="0.2">
      <c r="A1169" s="47" t="s">
        <v>358</v>
      </c>
      <c r="B1169" s="54"/>
      <c r="C1169" s="38">
        <v>50623.667999999998</v>
      </c>
      <c r="D1169" s="38"/>
      <c r="E1169" s="26">
        <f t="shared" si="115"/>
        <v>9371.9819335153697</v>
      </c>
      <c r="F1169" s="26">
        <f>ROUND(2*E1169,0)/2</f>
        <v>9372</v>
      </c>
      <c r="G1169" s="27">
        <f t="shared" si="118"/>
        <v>-1.4780160003283527E-2</v>
      </c>
      <c r="K1169" s="26">
        <f t="shared" si="120"/>
        <v>-1.4780160003283527E-2</v>
      </c>
      <c r="P1169" s="31"/>
      <c r="R1169" s="44">
        <f t="shared" si="116"/>
        <v>35605.167999999998</v>
      </c>
    </row>
    <row r="1170" spans="1:33" s="26" customFormat="1" ht="12.95" customHeight="1" x14ac:dyDescent="0.2">
      <c r="A1170" s="47" t="s">
        <v>358</v>
      </c>
      <c r="B1170" s="54"/>
      <c r="C1170" s="38">
        <v>50628.563999999998</v>
      </c>
      <c r="D1170" s="38"/>
      <c r="E1170" s="26">
        <f t="shared" si="115"/>
        <v>9377.9665445574556</v>
      </c>
      <c r="F1170" s="26">
        <f>ROUND(2*E1170,0)/2</f>
        <v>9378</v>
      </c>
      <c r="G1170" s="27">
        <f t="shared" si="118"/>
        <v>-2.7369839997845702E-2</v>
      </c>
      <c r="K1170" s="26">
        <f t="shared" si="120"/>
        <v>-2.7369839997845702E-2</v>
      </c>
      <c r="P1170" s="31"/>
      <c r="R1170" s="44">
        <f t="shared" si="116"/>
        <v>35610.063999999998</v>
      </c>
    </row>
    <row r="1171" spans="1:33" s="26" customFormat="1" ht="12.95" customHeight="1" x14ac:dyDescent="0.2">
      <c r="A1171" s="47" t="s">
        <v>358</v>
      </c>
      <c r="B1171" s="54"/>
      <c r="C1171" s="38">
        <v>50632.66</v>
      </c>
      <c r="D1171" s="38"/>
      <c r="E1171" s="26">
        <f t="shared" si="115"/>
        <v>9382.9732779782935</v>
      </c>
      <c r="F1171" s="26">
        <f>ROUND(2*E1171,0)/2</f>
        <v>9383</v>
      </c>
      <c r="G1171" s="27">
        <f t="shared" si="118"/>
        <v>-2.1861239998543169E-2</v>
      </c>
      <c r="K1171" s="26">
        <f t="shared" si="120"/>
        <v>-2.1861239998543169E-2</v>
      </c>
      <c r="P1171" s="31"/>
      <c r="R1171" s="44">
        <f t="shared" si="116"/>
        <v>35614.160000000003</v>
      </c>
    </row>
    <row r="1172" spans="1:33" s="26" customFormat="1" ht="12.95" customHeight="1" x14ac:dyDescent="0.2">
      <c r="A1172" s="47" t="s">
        <v>281</v>
      </c>
      <c r="B1172" s="54" t="s">
        <v>360</v>
      </c>
      <c r="C1172" s="38">
        <v>50632.661419999997</v>
      </c>
      <c r="D1172" s="38"/>
      <c r="E1172" s="26">
        <f t="shared" si="115"/>
        <v>9382.9750137110623</v>
      </c>
      <c r="F1172" s="26">
        <v>9383</v>
      </c>
      <c r="G1172" s="27">
        <f t="shared" si="118"/>
        <v>-2.0441240005311556E-2</v>
      </c>
      <c r="K1172" s="27"/>
      <c r="M1172" s="26">
        <f>G1172</f>
        <v>-2.0441240005311556E-2</v>
      </c>
      <c r="P1172" s="31"/>
      <c r="R1172" s="44">
        <f t="shared" si="116"/>
        <v>35614.161419999997</v>
      </c>
    </row>
    <row r="1173" spans="1:33" s="26" customFormat="1" ht="12.95" customHeight="1" x14ac:dyDescent="0.2">
      <c r="A1173" s="47" t="s">
        <v>358</v>
      </c>
      <c r="B1173" s="54"/>
      <c r="C1173" s="38">
        <v>50637.572</v>
      </c>
      <c r="D1173" s="38"/>
      <c r="E1173" s="26">
        <f t="shared" ref="E1173:E1236" si="121">(C1173-C$7)/C$8</f>
        <v>9388.9774465728005</v>
      </c>
      <c r="F1173" s="26">
        <f>ROUND(2*E1173,0)/2</f>
        <v>9389</v>
      </c>
      <c r="G1173" s="27">
        <f t="shared" si="118"/>
        <v>-1.8450919997121673E-2</v>
      </c>
      <c r="K1173" s="26">
        <f>G1173</f>
        <v>-1.8450919997121673E-2</v>
      </c>
      <c r="P1173" s="31"/>
      <c r="R1173" s="44">
        <f t="shared" ref="R1173:R1236" si="122">+C1173-15018.5</f>
        <v>35619.072</v>
      </c>
    </row>
    <row r="1174" spans="1:33" s="26" customFormat="1" ht="12.95" customHeight="1" x14ac:dyDescent="0.2">
      <c r="A1174" s="47" t="s">
        <v>357</v>
      </c>
      <c r="B1174" s="54"/>
      <c r="C1174" s="38">
        <v>50641.654999999999</v>
      </c>
      <c r="D1174" s="38"/>
      <c r="E1174" s="26">
        <f t="shared" si="121"/>
        <v>9393.9682894822836</v>
      </c>
      <c r="F1174" s="26">
        <v>9394</v>
      </c>
      <c r="G1174" s="27">
        <f t="shared" si="118"/>
        <v>-2.5942320004105568E-2</v>
      </c>
      <c r="K1174" s="26">
        <f>G1174</f>
        <v>-2.5942320004105568E-2</v>
      </c>
      <c r="P1174" s="31"/>
      <c r="R1174" s="44">
        <f t="shared" si="122"/>
        <v>35623.154999999999</v>
      </c>
    </row>
    <row r="1175" spans="1:33" s="26" customFormat="1" ht="12.95" customHeight="1" x14ac:dyDescent="0.2">
      <c r="A1175" s="47" t="s">
        <v>358</v>
      </c>
      <c r="B1175" s="54"/>
      <c r="C1175" s="38">
        <v>50641.661</v>
      </c>
      <c r="D1175" s="38"/>
      <c r="E1175" s="26">
        <f t="shared" si="121"/>
        <v>9393.9756235644454</v>
      </c>
      <c r="F1175" s="26">
        <f>ROUND(2*E1175,0)/2</f>
        <v>9394</v>
      </c>
      <c r="G1175" s="27">
        <f t="shared" si="118"/>
        <v>-1.9942320002883207E-2</v>
      </c>
      <c r="K1175" s="26">
        <f>G1175</f>
        <v>-1.9942320002883207E-2</v>
      </c>
      <c r="P1175" s="31"/>
      <c r="R1175" s="44">
        <f t="shared" si="122"/>
        <v>35623.161</v>
      </c>
    </row>
    <row r="1176" spans="1:33" s="26" customFormat="1" ht="12.95" customHeight="1" x14ac:dyDescent="0.2">
      <c r="A1176" s="47" t="s">
        <v>358</v>
      </c>
      <c r="B1176" s="54"/>
      <c r="C1176" s="38">
        <v>50641.661</v>
      </c>
      <c r="D1176" s="38"/>
      <c r="E1176" s="26">
        <f t="shared" si="121"/>
        <v>9393.9756235644454</v>
      </c>
      <c r="F1176" s="26">
        <f>ROUND(2*E1176,0)/2</f>
        <v>9394</v>
      </c>
      <c r="G1176" s="27">
        <f t="shared" si="118"/>
        <v>-1.9942320002883207E-2</v>
      </c>
      <c r="K1176" s="26">
        <f>G1176</f>
        <v>-1.9942320002883207E-2</v>
      </c>
      <c r="P1176" s="31"/>
      <c r="R1176" s="44">
        <f t="shared" si="122"/>
        <v>35623.161</v>
      </c>
    </row>
    <row r="1177" spans="1:33" s="26" customFormat="1" ht="12.95" customHeight="1" x14ac:dyDescent="0.2">
      <c r="A1177" s="47" t="s">
        <v>243</v>
      </c>
      <c r="B1177" s="54"/>
      <c r="C1177" s="38">
        <v>50642.482000000004</v>
      </c>
      <c r="D1177" s="50">
        <v>4.0000000000000001E-3</v>
      </c>
      <c r="E1177" s="26">
        <f t="shared" si="121"/>
        <v>9394.9791704732634</v>
      </c>
      <c r="F1177" s="26">
        <f>ROUND(2*E1177,0)/2</f>
        <v>9395</v>
      </c>
      <c r="G1177" s="27">
        <f t="shared" si="118"/>
        <v>-1.704059999610763E-2</v>
      </c>
      <c r="N1177" s="27">
        <f>G1177</f>
        <v>-1.704059999610763E-2</v>
      </c>
      <c r="P1177" s="31"/>
      <c r="R1177" s="44">
        <f t="shared" si="122"/>
        <v>35623.982000000004</v>
      </c>
      <c r="AB1177" s="26" t="s">
        <v>66</v>
      </c>
      <c r="AC1177" s="26">
        <v>7</v>
      </c>
      <c r="AD1177" s="27"/>
      <c r="AE1177" s="26" t="s">
        <v>71</v>
      </c>
      <c r="AG1177" s="26" t="s">
        <v>65</v>
      </c>
    </row>
    <row r="1178" spans="1:33" s="26" customFormat="1" ht="12.95" customHeight="1" x14ac:dyDescent="0.2">
      <c r="A1178" s="47" t="s">
        <v>281</v>
      </c>
      <c r="B1178" s="54" t="s">
        <v>360</v>
      </c>
      <c r="C1178" s="38">
        <v>50645.750699999997</v>
      </c>
      <c r="D1178" s="38"/>
      <c r="E1178" s="26">
        <f t="shared" si="121"/>
        <v>9398.974656199005</v>
      </c>
      <c r="F1178" s="26">
        <v>9399</v>
      </c>
      <c r="G1178" s="27">
        <f t="shared" si="118"/>
        <v>-2.0733720004500356E-2</v>
      </c>
      <c r="K1178" s="27"/>
      <c r="M1178" s="26">
        <f>G1178</f>
        <v>-2.0733720004500356E-2</v>
      </c>
      <c r="P1178" s="31"/>
      <c r="R1178" s="44">
        <f t="shared" si="122"/>
        <v>35627.250699999997</v>
      </c>
    </row>
    <row r="1179" spans="1:33" s="26" customFormat="1" ht="12.95" customHeight="1" x14ac:dyDescent="0.2">
      <c r="A1179" s="47" t="s">
        <v>357</v>
      </c>
      <c r="B1179" s="54"/>
      <c r="C1179" s="38">
        <v>50650.659</v>
      </c>
      <c r="D1179" s="38"/>
      <c r="E1179" s="26">
        <f t="shared" si="121"/>
        <v>9404.9743021095201</v>
      </c>
      <c r="F1179" s="26">
        <f t="shared" ref="F1179:F1200" si="123">ROUND(2*E1179,0)/2</f>
        <v>9405</v>
      </c>
      <c r="G1179" s="27">
        <f t="shared" si="118"/>
        <v>-2.1023399996920489E-2</v>
      </c>
      <c r="K1179" s="26">
        <f>G1179</f>
        <v>-2.1023399996920489E-2</v>
      </c>
      <c r="P1179" s="31"/>
      <c r="R1179" s="44">
        <f t="shared" si="122"/>
        <v>35632.159</v>
      </c>
    </row>
    <row r="1180" spans="1:33" s="26" customFormat="1" ht="12.95" customHeight="1" x14ac:dyDescent="0.2">
      <c r="A1180" s="47" t="s">
        <v>358</v>
      </c>
      <c r="B1180" s="54"/>
      <c r="C1180" s="38">
        <v>50654.752</v>
      </c>
      <c r="D1180" s="38"/>
      <c r="E1180" s="26">
        <f t="shared" si="121"/>
        <v>9409.9773684892734</v>
      </c>
      <c r="F1180" s="26">
        <f t="shared" si="123"/>
        <v>9410</v>
      </c>
      <c r="G1180" s="27">
        <f t="shared" si="118"/>
        <v>-1.8514800001867115E-2</v>
      </c>
      <c r="K1180" s="26">
        <f>G1180</f>
        <v>-1.8514800001867115E-2</v>
      </c>
      <c r="P1180" s="31"/>
      <c r="R1180" s="44">
        <f t="shared" si="122"/>
        <v>35636.252</v>
      </c>
    </row>
    <row r="1181" spans="1:33" s="26" customFormat="1" ht="12.95" customHeight="1" x14ac:dyDescent="0.2">
      <c r="A1181" s="47" t="s">
        <v>358</v>
      </c>
      <c r="B1181" s="54"/>
      <c r="C1181" s="38">
        <v>50655.572999999997</v>
      </c>
      <c r="D1181" s="38"/>
      <c r="E1181" s="26">
        <f t="shared" si="121"/>
        <v>9410.9809153980823</v>
      </c>
      <c r="F1181" s="26">
        <f t="shared" si="123"/>
        <v>9411</v>
      </c>
      <c r="G1181" s="27">
        <f t="shared" si="118"/>
        <v>-1.5613080002367496E-2</v>
      </c>
      <c r="K1181" s="26">
        <f>G1181</f>
        <v>-1.5613080002367496E-2</v>
      </c>
      <c r="P1181" s="31"/>
      <c r="R1181" s="44">
        <f t="shared" si="122"/>
        <v>35637.072999999997</v>
      </c>
    </row>
    <row r="1182" spans="1:33" s="26" customFormat="1" ht="12.95" customHeight="1" x14ac:dyDescent="0.2">
      <c r="A1182" s="47" t="s">
        <v>245</v>
      </c>
      <c r="B1182" s="54"/>
      <c r="C1182" s="38">
        <v>50665.39</v>
      </c>
      <c r="D1182" s="50">
        <v>7.0000000000000001E-3</v>
      </c>
      <c r="E1182" s="26">
        <f t="shared" si="121"/>
        <v>9422.9806961579234</v>
      </c>
      <c r="F1182" s="26">
        <f t="shared" si="123"/>
        <v>9423</v>
      </c>
      <c r="G1182" s="27">
        <f t="shared" si="118"/>
        <v>-1.5792439997312613E-2</v>
      </c>
      <c r="N1182" s="27">
        <f>G1182</f>
        <v>-1.5792439997312613E-2</v>
      </c>
      <c r="P1182" s="31"/>
      <c r="R1182" s="44">
        <f t="shared" si="122"/>
        <v>35646.89</v>
      </c>
      <c r="AB1182" s="26" t="s">
        <v>66</v>
      </c>
      <c r="AC1182" s="26">
        <v>13</v>
      </c>
      <c r="AD1182" s="27"/>
      <c r="AE1182" s="26" t="s">
        <v>244</v>
      </c>
      <c r="AG1182" s="26" t="s">
        <v>65</v>
      </c>
    </row>
    <row r="1183" spans="1:33" s="26" customFormat="1" ht="12.95" customHeight="1" x14ac:dyDescent="0.2">
      <c r="A1183" s="47" t="s">
        <v>243</v>
      </c>
      <c r="B1183" s="54"/>
      <c r="C1183" s="38">
        <v>50665.392</v>
      </c>
      <c r="D1183" s="50">
        <v>5.0000000000000001E-3</v>
      </c>
      <c r="E1183" s="26">
        <f t="shared" si="121"/>
        <v>9422.9831408519767</v>
      </c>
      <c r="F1183" s="26">
        <f t="shared" si="123"/>
        <v>9423</v>
      </c>
      <c r="G1183" s="27">
        <f t="shared" si="118"/>
        <v>-1.3792439996905159E-2</v>
      </c>
      <c r="N1183" s="27">
        <f>G1183</f>
        <v>-1.3792439996905159E-2</v>
      </c>
      <c r="P1183" s="31"/>
      <c r="R1183" s="44">
        <f t="shared" si="122"/>
        <v>35646.892</v>
      </c>
      <c r="AB1183" s="26" t="s">
        <v>66</v>
      </c>
      <c r="AC1183" s="26">
        <v>7</v>
      </c>
      <c r="AD1183" s="27"/>
      <c r="AE1183" s="26" t="s">
        <v>71</v>
      </c>
      <c r="AG1183" s="26" t="s">
        <v>65</v>
      </c>
    </row>
    <row r="1184" spans="1:33" s="26" customFormat="1" ht="12.95" customHeight="1" x14ac:dyDescent="0.2">
      <c r="A1184" s="72" t="s">
        <v>2975</v>
      </c>
      <c r="B1184" s="71" t="s">
        <v>360</v>
      </c>
      <c r="C1184" s="72">
        <v>50665.395199999999</v>
      </c>
      <c r="D1184" s="72" t="s">
        <v>390</v>
      </c>
      <c r="E1184" s="47">
        <f t="shared" si="121"/>
        <v>9422.9870523624595</v>
      </c>
      <c r="F1184" s="26">
        <f t="shared" si="123"/>
        <v>9423</v>
      </c>
      <c r="G1184" s="27">
        <f t="shared" si="118"/>
        <v>-1.0592439997708425E-2</v>
      </c>
      <c r="I1184" s="27">
        <f>G1184</f>
        <v>-1.0592439997708425E-2</v>
      </c>
      <c r="P1184" s="31"/>
      <c r="R1184" s="44">
        <f t="shared" si="122"/>
        <v>35646.895199999999</v>
      </c>
    </row>
    <row r="1185" spans="1:33" s="26" customFormat="1" ht="12.95" customHeight="1" x14ac:dyDescent="0.2">
      <c r="A1185" s="72" t="s">
        <v>2975</v>
      </c>
      <c r="B1185" s="71" t="s">
        <v>360</v>
      </c>
      <c r="C1185" s="72">
        <v>50665.399299999997</v>
      </c>
      <c r="D1185" s="72" t="s">
        <v>390</v>
      </c>
      <c r="E1185" s="47">
        <f t="shared" si="121"/>
        <v>9422.992063985268</v>
      </c>
      <c r="F1185" s="26">
        <f t="shared" si="123"/>
        <v>9423</v>
      </c>
      <c r="G1185" s="27">
        <f t="shared" si="118"/>
        <v>-6.4924399994197302E-3</v>
      </c>
      <c r="I1185" s="27">
        <f>G1185</f>
        <v>-6.4924399994197302E-3</v>
      </c>
      <c r="P1185" s="31"/>
      <c r="R1185" s="44">
        <f t="shared" si="122"/>
        <v>35646.899299999997</v>
      </c>
    </row>
    <row r="1186" spans="1:33" s="26" customFormat="1" ht="12.95" customHeight="1" x14ac:dyDescent="0.2">
      <c r="A1186" s="47" t="s">
        <v>358</v>
      </c>
      <c r="B1186" s="54"/>
      <c r="C1186" s="38">
        <v>50668.661999999997</v>
      </c>
      <c r="D1186" s="38"/>
      <c r="E1186" s="26">
        <f t="shared" si="121"/>
        <v>9426.980215628857</v>
      </c>
      <c r="F1186" s="26">
        <f t="shared" si="123"/>
        <v>9427</v>
      </c>
      <c r="G1186" s="27">
        <f t="shared" si="118"/>
        <v>-1.6185560001758859E-2</v>
      </c>
      <c r="K1186" s="26">
        <f>G1186</f>
        <v>-1.6185560001758859E-2</v>
      </c>
      <c r="P1186" s="31"/>
      <c r="R1186" s="44">
        <f t="shared" si="122"/>
        <v>35650.161999999997</v>
      </c>
    </row>
    <row r="1187" spans="1:33" s="26" customFormat="1" ht="12.95" customHeight="1" x14ac:dyDescent="0.2">
      <c r="A1187" s="72" t="s">
        <v>2975</v>
      </c>
      <c r="B1187" s="71" t="s">
        <v>360</v>
      </c>
      <c r="C1187" s="72">
        <v>50683.397100000002</v>
      </c>
      <c r="D1187" s="72" t="s">
        <v>390</v>
      </c>
      <c r="E1187" s="47">
        <f t="shared" si="121"/>
        <v>9444.9916213000743</v>
      </c>
      <c r="F1187" s="26">
        <f t="shared" si="123"/>
        <v>9445</v>
      </c>
      <c r="G1187" s="27">
        <f t="shared" si="118"/>
        <v>-6.8545999965863302E-3</v>
      </c>
      <c r="I1187" s="27">
        <f>G1187</f>
        <v>-6.8545999965863302E-3</v>
      </c>
      <c r="P1187" s="31"/>
      <c r="R1187" s="44">
        <f t="shared" si="122"/>
        <v>35664.897100000002</v>
      </c>
    </row>
    <row r="1188" spans="1:33" s="26" customFormat="1" ht="12.95" customHeight="1" x14ac:dyDescent="0.2">
      <c r="A1188" s="47" t="s">
        <v>245</v>
      </c>
      <c r="B1188" s="54"/>
      <c r="C1188" s="38">
        <v>50701.377999999997</v>
      </c>
      <c r="D1188" s="50">
        <v>4.0000000000000001E-3</v>
      </c>
      <c r="E1188" s="26">
        <f t="shared" si="121"/>
        <v>9466.970520950119</v>
      </c>
      <c r="F1188" s="26">
        <f t="shared" si="123"/>
        <v>9467</v>
      </c>
      <c r="G1188" s="27">
        <f t="shared" si="118"/>
        <v>-2.4116760003380477E-2</v>
      </c>
      <c r="N1188" s="27">
        <f>G1188</f>
        <v>-2.4116760003380477E-2</v>
      </c>
      <c r="P1188" s="31"/>
      <c r="R1188" s="44">
        <f t="shared" si="122"/>
        <v>35682.877999999997</v>
      </c>
      <c r="AB1188" s="26" t="s">
        <v>66</v>
      </c>
      <c r="AC1188" s="26">
        <v>7</v>
      </c>
      <c r="AD1188" s="27"/>
      <c r="AE1188" s="26" t="s">
        <v>71</v>
      </c>
      <c r="AG1188" s="26" t="s">
        <v>65</v>
      </c>
    </row>
    <row r="1189" spans="1:33" s="26" customFormat="1" ht="12.95" customHeight="1" x14ac:dyDescent="0.2">
      <c r="A1189" s="47" t="s">
        <v>245</v>
      </c>
      <c r="B1189" s="54"/>
      <c r="C1189" s="38">
        <v>50710.383999999998</v>
      </c>
      <c r="D1189" s="50">
        <v>3.0000000000000001E-3</v>
      </c>
      <c r="E1189" s="26">
        <f t="shared" si="121"/>
        <v>9477.9789782714106</v>
      </c>
      <c r="F1189" s="26">
        <f t="shared" si="123"/>
        <v>9478</v>
      </c>
      <c r="G1189" s="27">
        <f t="shared" si="118"/>
        <v>-1.7197840003063902E-2</v>
      </c>
      <c r="N1189" s="27">
        <f>G1189</f>
        <v>-1.7197840003063902E-2</v>
      </c>
      <c r="P1189" s="31"/>
      <c r="R1189" s="44">
        <f t="shared" si="122"/>
        <v>35691.883999999998</v>
      </c>
      <c r="AB1189" s="26" t="s">
        <v>66</v>
      </c>
      <c r="AC1189" s="26">
        <v>8</v>
      </c>
      <c r="AD1189" s="27"/>
      <c r="AE1189" s="26" t="s">
        <v>191</v>
      </c>
      <c r="AG1189" s="26" t="s">
        <v>65</v>
      </c>
    </row>
    <row r="1190" spans="1:33" s="26" customFormat="1" ht="12.95" customHeight="1" x14ac:dyDescent="0.2">
      <c r="A1190" s="47" t="s">
        <v>358</v>
      </c>
      <c r="B1190" s="54"/>
      <c r="C1190" s="38">
        <v>50713.654000000002</v>
      </c>
      <c r="D1190" s="38"/>
      <c r="E1190" s="26">
        <f t="shared" si="121"/>
        <v>9481.9760530482981</v>
      </c>
      <c r="F1190" s="26">
        <f t="shared" si="123"/>
        <v>9482</v>
      </c>
      <c r="G1190" s="27">
        <f t="shared" si="118"/>
        <v>-1.9590960000641644E-2</v>
      </c>
      <c r="K1190" s="26">
        <f>G1190</f>
        <v>-1.9590960000641644E-2</v>
      </c>
      <c r="P1190" s="31"/>
      <c r="R1190" s="44">
        <f t="shared" si="122"/>
        <v>35695.154000000002</v>
      </c>
    </row>
    <row r="1191" spans="1:33" s="26" customFormat="1" ht="12.95" customHeight="1" x14ac:dyDescent="0.2">
      <c r="A1191" s="47" t="s">
        <v>245</v>
      </c>
      <c r="B1191" s="54"/>
      <c r="C1191" s="38">
        <v>50751.288</v>
      </c>
      <c r="D1191" s="50">
        <v>5.0000000000000001E-3</v>
      </c>
      <c r="E1191" s="26">
        <f t="shared" si="121"/>
        <v>9527.9778610462308</v>
      </c>
      <c r="F1191" s="26">
        <f t="shared" si="123"/>
        <v>9528</v>
      </c>
      <c r="G1191" s="27">
        <f t="shared" si="118"/>
        <v>-1.8111839999619406E-2</v>
      </c>
      <c r="N1191" s="27">
        <f>G1191</f>
        <v>-1.8111839999619406E-2</v>
      </c>
      <c r="P1191" s="31"/>
      <c r="R1191" s="44">
        <f t="shared" si="122"/>
        <v>35732.788</v>
      </c>
      <c r="AB1191" s="26" t="s">
        <v>66</v>
      </c>
      <c r="AC1191" s="26">
        <v>9</v>
      </c>
      <c r="AD1191" s="27"/>
      <c r="AE1191" s="26" t="s">
        <v>71</v>
      </c>
      <c r="AG1191" s="26" t="s">
        <v>65</v>
      </c>
    </row>
    <row r="1192" spans="1:33" s="26" customFormat="1" ht="12.95" customHeight="1" x14ac:dyDescent="0.2">
      <c r="A1192" s="47" t="s">
        <v>246</v>
      </c>
      <c r="B1192" s="54"/>
      <c r="C1192" s="38">
        <v>50857.64</v>
      </c>
      <c r="D1192" s="50">
        <v>3.0000000000000001E-3</v>
      </c>
      <c r="E1192" s="26">
        <f t="shared" si="121"/>
        <v>9657.9769120159981</v>
      </c>
      <c r="F1192" s="26">
        <f t="shared" si="123"/>
        <v>9658</v>
      </c>
      <c r="G1192" s="27">
        <f t="shared" si="118"/>
        <v>-1.8888240003434476E-2</v>
      </c>
      <c r="N1192" s="27">
        <f>G1192</f>
        <v>-1.8888240003434476E-2</v>
      </c>
      <c r="P1192" s="31"/>
      <c r="R1192" s="44">
        <f t="shared" si="122"/>
        <v>35839.14</v>
      </c>
      <c r="AB1192" s="26" t="s">
        <v>66</v>
      </c>
      <c r="AC1192" s="26">
        <v>6</v>
      </c>
      <c r="AD1192" s="27"/>
      <c r="AE1192" s="26" t="s">
        <v>69</v>
      </c>
      <c r="AG1192" s="26" t="s">
        <v>65</v>
      </c>
    </row>
    <row r="1193" spans="1:33" s="26" customFormat="1" ht="12.95" customHeight="1" x14ac:dyDescent="0.2">
      <c r="A1193" s="47" t="s">
        <v>358</v>
      </c>
      <c r="B1193" s="54"/>
      <c r="C1193" s="38">
        <v>50928.811000000002</v>
      </c>
      <c r="D1193" s="38"/>
      <c r="E1193" s="26">
        <f t="shared" si="121"/>
        <v>9744.9725722440107</v>
      </c>
      <c r="F1193" s="26">
        <f t="shared" si="123"/>
        <v>9745</v>
      </c>
      <c r="G1193" s="27">
        <f t="shared" si="118"/>
        <v>-2.2438599997258279E-2</v>
      </c>
      <c r="K1193" s="26">
        <f>G1193</f>
        <v>-2.2438599997258279E-2</v>
      </c>
      <c r="P1193" s="31"/>
      <c r="R1193" s="44">
        <f t="shared" si="122"/>
        <v>35910.311000000002</v>
      </c>
    </row>
    <row r="1194" spans="1:33" s="26" customFormat="1" ht="12.95" customHeight="1" x14ac:dyDescent="0.2">
      <c r="A1194" s="47" t="s">
        <v>358</v>
      </c>
      <c r="B1194" s="54"/>
      <c r="C1194" s="38">
        <v>50951.718999999997</v>
      </c>
      <c r="D1194" s="38"/>
      <c r="E1194" s="26">
        <f t="shared" si="121"/>
        <v>9772.9740979286707</v>
      </c>
      <c r="F1194" s="26">
        <f t="shared" si="123"/>
        <v>9773</v>
      </c>
      <c r="G1194" s="27">
        <f t="shared" si="118"/>
        <v>-2.1190440005739219E-2</v>
      </c>
      <c r="K1194" s="26">
        <f>G1194</f>
        <v>-2.1190440005739219E-2</v>
      </c>
      <c r="P1194" s="31"/>
      <c r="R1194" s="44">
        <f t="shared" si="122"/>
        <v>35933.218999999997</v>
      </c>
    </row>
    <row r="1195" spans="1:33" s="26" customFormat="1" ht="12.95" customHeight="1" x14ac:dyDescent="0.2">
      <c r="A1195" s="47" t="s">
        <v>358</v>
      </c>
      <c r="B1195" s="54"/>
      <c r="C1195" s="38">
        <v>50960.718000000001</v>
      </c>
      <c r="D1195" s="38"/>
      <c r="E1195" s="26">
        <f t="shared" si="121"/>
        <v>9783.9739988207784</v>
      </c>
      <c r="F1195" s="26">
        <f t="shared" si="123"/>
        <v>9784</v>
      </c>
      <c r="G1195" s="27">
        <f t="shared" si="118"/>
        <v>-2.1271519995934796E-2</v>
      </c>
      <c r="K1195" s="26">
        <f>G1195</f>
        <v>-2.1271519995934796E-2</v>
      </c>
      <c r="P1195" s="31"/>
      <c r="R1195" s="44">
        <f t="shared" si="122"/>
        <v>35942.218000000001</v>
      </c>
    </row>
    <row r="1196" spans="1:33" s="26" customFormat="1" ht="12.95" customHeight="1" x14ac:dyDescent="0.2">
      <c r="A1196" s="47" t="s">
        <v>248</v>
      </c>
      <c r="B1196" s="54"/>
      <c r="C1196" s="38">
        <v>50970.534</v>
      </c>
      <c r="D1196" s="50">
        <v>4.0000000000000001E-3</v>
      </c>
      <c r="E1196" s="26">
        <f t="shared" si="121"/>
        <v>9795.9725572335883</v>
      </c>
      <c r="F1196" s="26">
        <f t="shared" si="123"/>
        <v>9796</v>
      </c>
      <c r="G1196" s="27">
        <f t="shared" si="118"/>
        <v>-2.2450880001997575E-2</v>
      </c>
      <c r="N1196" s="27">
        <f>G1196</f>
        <v>-2.2450880001997575E-2</v>
      </c>
      <c r="P1196" s="31"/>
      <c r="R1196" s="44">
        <f t="shared" si="122"/>
        <v>35952.034</v>
      </c>
      <c r="AB1196" s="26" t="s">
        <v>66</v>
      </c>
      <c r="AC1196" s="26">
        <v>6</v>
      </c>
      <c r="AD1196" s="27"/>
      <c r="AE1196" s="26" t="s">
        <v>247</v>
      </c>
      <c r="AG1196" s="26" t="s">
        <v>65</v>
      </c>
    </row>
    <row r="1197" spans="1:33" s="26" customFormat="1" ht="12.95" customHeight="1" x14ac:dyDescent="0.2">
      <c r="A1197" s="47" t="s">
        <v>358</v>
      </c>
      <c r="B1197" s="54"/>
      <c r="C1197" s="38">
        <v>50973.809399999998</v>
      </c>
      <c r="D1197" s="38"/>
      <c r="E1197" s="26">
        <f t="shared" si="121"/>
        <v>9799.9762326844138</v>
      </c>
      <c r="F1197" s="26">
        <f t="shared" si="123"/>
        <v>9800</v>
      </c>
      <c r="G1197" s="27">
        <f t="shared" ref="G1197:G1241" si="124">C1197-(C$7+F1197*C$8)</f>
        <v>-1.9444000005023554E-2</v>
      </c>
      <c r="K1197" s="26">
        <f>G1197</f>
        <v>-1.9444000005023554E-2</v>
      </c>
      <c r="P1197" s="31"/>
      <c r="R1197" s="44">
        <f t="shared" si="122"/>
        <v>35955.309399999998</v>
      </c>
    </row>
    <row r="1198" spans="1:33" s="26" customFormat="1" ht="12.95" customHeight="1" x14ac:dyDescent="0.2">
      <c r="A1198" s="47" t="s">
        <v>358</v>
      </c>
      <c r="B1198" s="54"/>
      <c r="C1198" s="38">
        <v>50978.716</v>
      </c>
      <c r="D1198" s="38"/>
      <c r="E1198" s="26">
        <f t="shared" si="121"/>
        <v>9805.9738006049829</v>
      </c>
      <c r="F1198" s="26">
        <f t="shared" si="123"/>
        <v>9806</v>
      </c>
      <c r="G1198" s="27">
        <f t="shared" si="124"/>
        <v>-2.1433679998153821E-2</v>
      </c>
      <c r="K1198" s="26">
        <f>G1198</f>
        <v>-2.1433679998153821E-2</v>
      </c>
      <c r="P1198" s="31"/>
      <c r="R1198" s="44">
        <f t="shared" si="122"/>
        <v>35960.216</v>
      </c>
    </row>
    <row r="1199" spans="1:33" s="26" customFormat="1" ht="12.95" customHeight="1" x14ac:dyDescent="0.2">
      <c r="A1199" s="47" t="s">
        <v>358</v>
      </c>
      <c r="B1199" s="54"/>
      <c r="C1199" s="38">
        <v>50978.716999999997</v>
      </c>
      <c r="D1199" s="38"/>
      <c r="E1199" s="26">
        <f t="shared" si="121"/>
        <v>9805.9750229520068</v>
      </c>
      <c r="F1199" s="26">
        <f t="shared" si="123"/>
        <v>9806</v>
      </c>
      <c r="G1199" s="27">
        <f t="shared" si="124"/>
        <v>-2.0433680001588073E-2</v>
      </c>
      <c r="K1199" s="26">
        <f>G1199</f>
        <v>-2.0433680001588073E-2</v>
      </c>
      <c r="P1199" s="31"/>
      <c r="R1199" s="44">
        <f t="shared" si="122"/>
        <v>35960.216999999997</v>
      </c>
    </row>
    <row r="1200" spans="1:33" s="26" customFormat="1" ht="12.95" customHeight="1" x14ac:dyDescent="0.2">
      <c r="A1200" s="47" t="s">
        <v>358</v>
      </c>
      <c r="B1200" s="54"/>
      <c r="C1200" s="38">
        <v>50991.800999999999</v>
      </c>
      <c r="D1200" s="38"/>
      <c r="E1200" s="26">
        <f t="shared" si="121"/>
        <v>9821.9682114476509</v>
      </c>
      <c r="F1200" s="26">
        <f t="shared" si="123"/>
        <v>9822</v>
      </c>
      <c r="G1200" s="27">
        <f t="shared" si="124"/>
        <v>-2.600615999836009E-2</v>
      </c>
      <c r="K1200" s="26">
        <f>G1200</f>
        <v>-2.600615999836009E-2</v>
      </c>
      <c r="P1200" s="31"/>
      <c r="R1200" s="44">
        <f t="shared" si="122"/>
        <v>35973.300999999999</v>
      </c>
    </row>
    <row r="1201" spans="1:33" s="26" customFormat="1" ht="12.95" customHeight="1" x14ac:dyDescent="0.2">
      <c r="A1201" s="47" t="s">
        <v>281</v>
      </c>
      <c r="B1201" s="54" t="s">
        <v>360</v>
      </c>
      <c r="C1201" s="38">
        <v>50991.809079999999</v>
      </c>
      <c r="D1201" s="38"/>
      <c r="E1201" s="26">
        <f t="shared" si="121"/>
        <v>9821.978088011625</v>
      </c>
      <c r="F1201" s="26">
        <v>9822</v>
      </c>
      <c r="G1201" s="27">
        <f t="shared" si="124"/>
        <v>-1.7926159998751245E-2</v>
      </c>
      <c r="M1201" s="26">
        <f>G1201</f>
        <v>-1.7926159998751245E-2</v>
      </c>
      <c r="P1201" s="31"/>
      <c r="R1201" s="44">
        <f t="shared" si="122"/>
        <v>35973.309079999999</v>
      </c>
    </row>
    <row r="1202" spans="1:33" s="26" customFormat="1" ht="12.95" customHeight="1" x14ac:dyDescent="0.2">
      <c r="A1202" s="47" t="s">
        <v>358</v>
      </c>
      <c r="B1202" s="54"/>
      <c r="C1202" s="38">
        <v>51005.714</v>
      </c>
      <c r="D1202" s="38"/>
      <c r="E1202" s="26">
        <f t="shared" si="121"/>
        <v>9838.974725628319</v>
      </c>
      <c r="F1202" s="26">
        <f t="shared" ref="F1202:F1233" si="125">ROUND(2*E1202,0)/2</f>
        <v>9839</v>
      </c>
      <c r="G1202" s="27">
        <f t="shared" si="124"/>
        <v>-2.0676920001278631E-2</v>
      </c>
      <c r="K1202" s="26">
        <f>G1202</f>
        <v>-2.0676920001278631E-2</v>
      </c>
      <c r="P1202" s="31"/>
      <c r="R1202" s="44">
        <f t="shared" si="122"/>
        <v>35987.214</v>
      </c>
    </row>
    <row r="1203" spans="1:33" s="26" customFormat="1" ht="12.95" customHeight="1" x14ac:dyDescent="0.2">
      <c r="A1203" s="72" t="s">
        <v>3175</v>
      </c>
      <c r="B1203" s="71" t="s">
        <v>360</v>
      </c>
      <c r="C1203" s="72">
        <v>51005.714699999997</v>
      </c>
      <c r="D1203" s="72" t="s">
        <v>390</v>
      </c>
      <c r="E1203" s="47">
        <f t="shared" si="121"/>
        <v>9838.9755812712338</v>
      </c>
      <c r="F1203" s="26">
        <f t="shared" si="125"/>
        <v>9839</v>
      </c>
      <c r="G1203" s="27">
        <f t="shared" si="124"/>
        <v>-1.9976920004410204E-2</v>
      </c>
      <c r="I1203" s="27">
        <f>G1203</f>
        <v>-1.9976920004410204E-2</v>
      </c>
      <c r="P1203" s="31"/>
      <c r="R1203" s="44">
        <f t="shared" si="122"/>
        <v>35987.214699999997</v>
      </c>
    </row>
    <row r="1204" spans="1:33" s="26" customFormat="1" ht="12.95" customHeight="1" x14ac:dyDescent="0.2">
      <c r="A1204" s="47" t="s">
        <v>358</v>
      </c>
      <c r="B1204" s="54"/>
      <c r="C1204" s="38">
        <v>51014.716</v>
      </c>
      <c r="D1204" s="38"/>
      <c r="E1204" s="26">
        <f t="shared" si="121"/>
        <v>9849.9782935615021</v>
      </c>
      <c r="F1204" s="26">
        <f t="shared" si="125"/>
        <v>9850</v>
      </c>
      <c r="G1204" s="27">
        <f t="shared" si="124"/>
        <v>-1.7758000001776963E-2</v>
      </c>
      <c r="K1204" s="26">
        <f t="shared" ref="K1204:K1212" si="126">G1204</f>
        <v>-1.7758000001776963E-2</v>
      </c>
      <c r="P1204" s="31"/>
      <c r="R1204" s="44">
        <f t="shared" si="122"/>
        <v>35996.216</v>
      </c>
    </row>
    <row r="1205" spans="1:33" s="26" customFormat="1" ht="12.95" customHeight="1" x14ac:dyDescent="0.2">
      <c r="A1205" s="47" t="s">
        <v>358</v>
      </c>
      <c r="B1205" s="54"/>
      <c r="C1205" s="38">
        <v>51023.713600000003</v>
      </c>
      <c r="D1205" s="38"/>
      <c r="E1205" s="26">
        <f t="shared" si="121"/>
        <v>9860.9764831677712</v>
      </c>
      <c r="F1205" s="26">
        <f t="shared" si="125"/>
        <v>9861</v>
      </c>
      <c r="G1205" s="27">
        <f t="shared" si="124"/>
        <v>-1.923908000026131E-2</v>
      </c>
      <c r="K1205" s="26">
        <f t="shared" si="126"/>
        <v>-1.923908000026131E-2</v>
      </c>
      <c r="P1205" s="31"/>
      <c r="R1205" s="44">
        <f t="shared" si="122"/>
        <v>36005.213600000003</v>
      </c>
    </row>
    <row r="1206" spans="1:33" s="26" customFormat="1" ht="12.95" customHeight="1" x14ac:dyDescent="0.2">
      <c r="A1206" s="47" t="s">
        <v>358</v>
      </c>
      <c r="B1206" s="54"/>
      <c r="C1206" s="38">
        <v>51046.62</v>
      </c>
      <c r="D1206" s="38"/>
      <c r="E1206" s="26">
        <f t="shared" si="121"/>
        <v>9888.9760530971926</v>
      </c>
      <c r="F1206" s="26">
        <f t="shared" si="125"/>
        <v>9889</v>
      </c>
      <c r="G1206" s="27">
        <f t="shared" si="124"/>
        <v>-1.9590919997426681E-2</v>
      </c>
      <c r="K1206" s="26">
        <f t="shared" si="126"/>
        <v>-1.9590919997426681E-2</v>
      </c>
      <c r="P1206" s="31"/>
      <c r="R1206" s="44">
        <f t="shared" si="122"/>
        <v>36028.120000000003</v>
      </c>
    </row>
    <row r="1207" spans="1:33" s="26" customFormat="1" ht="12.95" customHeight="1" x14ac:dyDescent="0.2">
      <c r="A1207" s="47" t="s">
        <v>358</v>
      </c>
      <c r="B1207" s="54"/>
      <c r="C1207" s="38">
        <v>51055.620999999999</v>
      </c>
      <c r="D1207" s="38"/>
      <c r="E1207" s="26">
        <f t="shared" si="121"/>
        <v>9899.9783986833445</v>
      </c>
      <c r="F1207" s="26">
        <f t="shared" si="125"/>
        <v>9900</v>
      </c>
      <c r="G1207" s="27">
        <f t="shared" si="124"/>
        <v>-1.7672000001766719E-2</v>
      </c>
      <c r="K1207" s="26">
        <f t="shared" si="126"/>
        <v>-1.7672000001766719E-2</v>
      </c>
      <c r="P1207" s="31"/>
      <c r="R1207" s="44">
        <f t="shared" si="122"/>
        <v>36037.120999999999</v>
      </c>
    </row>
    <row r="1208" spans="1:33" s="26" customFormat="1" ht="12.95" customHeight="1" x14ac:dyDescent="0.2">
      <c r="A1208" s="47" t="s">
        <v>358</v>
      </c>
      <c r="B1208" s="54"/>
      <c r="C1208" s="38">
        <v>51109.612999999998</v>
      </c>
      <c r="D1208" s="38"/>
      <c r="E1208" s="26">
        <f t="shared" si="121"/>
        <v>9965.9753593419082</v>
      </c>
      <c r="F1208" s="26">
        <f t="shared" si="125"/>
        <v>9966</v>
      </c>
      <c r="G1208" s="27">
        <f t="shared" si="124"/>
        <v>-2.015848000155529E-2</v>
      </c>
      <c r="K1208" s="26">
        <f t="shared" si="126"/>
        <v>-2.015848000155529E-2</v>
      </c>
      <c r="P1208" s="31"/>
      <c r="R1208" s="44">
        <f t="shared" si="122"/>
        <v>36091.112999999998</v>
      </c>
    </row>
    <row r="1209" spans="1:33" s="26" customFormat="1" ht="12.95" customHeight="1" x14ac:dyDescent="0.2">
      <c r="A1209" s="47" t="s">
        <v>358</v>
      </c>
      <c r="B1209" s="54"/>
      <c r="C1209" s="38">
        <v>51109.614999999998</v>
      </c>
      <c r="D1209" s="38"/>
      <c r="E1209" s="26">
        <f t="shared" si="121"/>
        <v>9965.9778040359615</v>
      </c>
      <c r="F1209" s="26">
        <f t="shared" si="125"/>
        <v>9966</v>
      </c>
      <c r="G1209" s="27">
        <f t="shared" si="124"/>
        <v>-1.8158480001147836E-2</v>
      </c>
      <c r="K1209" s="26">
        <f t="shared" si="126"/>
        <v>-1.8158480001147836E-2</v>
      </c>
      <c r="P1209" s="31"/>
      <c r="R1209" s="44">
        <f t="shared" si="122"/>
        <v>36091.114999999998</v>
      </c>
    </row>
    <row r="1210" spans="1:33" s="26" customFormat="1" ht="12.95" customHeight="1" x14ac:dyDescent="0.2">
      <c r="A1210" s="47" t="s">
        <v>250</v>
      </c>
      <c r="B1210" s="54"/>
      <c r="C1210" s="38">
        <v>51120.248</v>
      </c>
      <c r="D1210" s="50">
        <v>3.0000000000000001E-3</v>
      </c>
      <c r="E1210" s="26">
        <f t="shared" si="121"/>
        <v>9978.9750199694827</v>
      </c>
      <c r="F1210" s="26">
        <f t="shared" si="125"/>
        <v>9979</v>
      </c>
      <c r="G1210" s="27">
        <f t="shared" si="124"/>
        <v>-2.0436120001249947E-2</v>
      </c>
      <c r="K1210" s="26">
        <f t="shared" si="126"/>
        <v>-2.0436120001249947E-2</v>
      </c>
      <c r="N1210" s="27">
        <f>G1210</f>
        <v>-2.0436120001249947E-2</v>
      </c>
      <c r="P1210" s="31"/>
      <c r="R1210" s="44">
        <f t="shared" si="122"/>
        <v>36101.748</v>
      </c>
      <c r="AB1210" s="26" t="s">
        <v>66</v>
      </c>
      <c r="AC1210" s="26">
        <v>6</v>
      </c>
      <c r="AD1210" s="27"/>
      <c r="AE1210" s="26" t="s">
        <v>249</v>
      </c>
      <c r="AG1210" s="26" t="s">
        <v>68</v>
      </c>
    </row>
    <row r="1211" spans="1:33" s="26" customFormat="1" ht="12.95" customHeight="1" x14ac:dyDescent="0.2">
      <c r="A1211" s="47" t="s">
        <v>251</v>
      </c>
      <c r="B1211" s="54"/>
      <c r="C1211" s="38">
        <v>51221.695</v>
      </c>
      <c r="D1211" s="50">
        <v>3.0000000000000001E-3</v>
      </c>
      <c r="E1211" s="26">
        <f t="shared" si="121"/>
        <v>10102.978458773925</v>
      </c>
      <c r="F1211" s="26">
        <f t="shared" si="125"/>
        <v>10103</v>
      </c>
      <c r="G1211" s="27">
        <f t="shared" si="124"/>
        <v>-1.7622840001422446E-2</v>
      </c>
      <c r="K1211" s="26">
        <f t="shared" si="126"/>
        <v>-1.7622840001422446E-2</v>
      </c>
      <c r="N1211" s="27">
        <f>G1211</f>
        <v>-1.7622840001422446E-2</v>
      </c>
      <c r="P1211" s="31"/>
      <c r="R1211" s="44">
        <f t="shared" si="122"/>
        <v>36203.195</v>
      </c>
      <c r="AB1211" s="26" t="s">
        <v>66</v>
      </c>
      <c r="AC1211" s="26">
        <v>6</v>
      </c>
      <c r="AD1211" s="27"/>
      <c r="AE1211" s="26" t="s">
        <v>249</v>
      </c>
      <c r="AG1211" s="26" t="s">
        <v>68</v>
      </c>
    </row>
    <row r="1212" spans="1:33" s="26" customFormat="1" ht="12.95" customHeight="1" x14ac:dyDescent="0.2">
      <c r="A1212" s="47" t="s">
        <v>358</v>
      </c>
      <c r="B1212" s="54"/>
      <c r="C1212" s="38">
        <v>51333.770299999996</v>
      </c>
      <c r="D1212" s="38"/>
      <c r="E1212" s="26">
        <f t="shared" si="121"/>
        <v>10239.973368480858</v>
      </c>
      <c r="F1212" s="26">
        <f t="shared" si="125"/>
        <v>10240</v>
      </c>
      <c r="G1212" s="27">
        <f t="shared" si="124"/>
        <v>-2.1787199999380391E-2</v>
      </c>
      <c r="K1212" s="26">
        <f t="shared" si="126"/>
        <v>-2.1787199999380391E-2</v>
      </c>
      <c r="P1212" s="31"/>
      <c r="R1212" s="44">
        <f t="shared" si="122"/>
        <v>36315.270299999996</v>
      </c>
    </row>
    <row r="1213" spans="1:33" s="26" customFormat="1" ht="12.95" customHeight="1" x14ac:dyDescent="0.2">
      <c r="A1213" s="72" t="s">
        <v>3175</v>
      </c>
      <c r="B1213" s="71" t="s">
        <v>360</v>
      </c>
      <c r="C1213" s="72">
        <v>51347.675999999999</v>
      </c>
      <c r="D1213" s="72" t="s">
        <v>390</v>
      </c>
      <c r="E1213" s="47">
        <f t="shared" si="121"/>
        <v>10256.970959528237</v>
      </c>
      <c r="F1213" s="26">
        <f t="shared" si="125"/>
        <v>10257</v>
      </c>
      <c r="G1213" s="27">
        <f t="shared" si="124"/>
        <v>-2.3757959999784362E-2</v>
      </c>
      <c r="I1213" s="27">
        <f>G1213</f>
        <v>-2.3757959999784362E-2</v>
      </c>
      <c r="P1213" s="31"/>
      <c r="R1213" s="44">
        <f t="shared" si="122"/>
        <v>36329.175999999999</v>
      </c>
    </row>
    <row r="1214" spans="1:33" s="26" customFormat="1" ht="12.95" customHeight="1" x14ac:dyDescent="0.2">
      <c r="A1214" s="72" t="s">
        <v>3175</v>
      </c>
      <c r="B1214" s="71" t="s">
        <v>360</v>
      </c>
      <c r="C1214" s="72">
        <v>51347.678</v>
      </c>
      <c r="D1214" s="72" t="s">
        <v>390</v>
      </c>
      <c r="E1214" s="47">
        <f t="shared" si="121"/>
        <v>10256.97340422229</v>
      </c>
      <c r="F1214" s="26">
        <f t="shared" si="125"/>
        <v>10257</v>
      </c>
      <c r="G1214" s="27">
        <f t="shared" si="124"/>
        <v>-2.1757959999376908E-2</v>
      </c>
      <c r="I1214" s="27">
        <f>G1214</f>
        <v>-2.1757959999376908E-2</v>
      </c>
      <c r="P1214" s="31"/>
      <c r="R1214" s="44">
        <f t="shared" si="122"/>
        <v>36329.178</v>
      </c>
    </row>
    <row r="1215" spans="1:33" s="26" customFormat="1" ht="12.95" customHeight="1" x14ac:dyDescent="0.2">
      <c r="A1215" s="47" t="s">
        <v>281</v>
      </c>
      <c r="B1215" s="54" t="s">
        <v>360</v>
      </c>
      <c r="C1215" s="38">
        <v>51347.678590000003</v>
      </c>
      <c r="D1215" s="38"/>
      <c r="E1215" s="26">
        <f t="shared" si="121"/>
        <v>10256.97412540704</v>
      </c>
      <c r="F1215" s="26">
        <f t="shared" si="125"/>
        <v>10257</v>
      </c>
      <c r="G1215" s="27">
        <f t="shared" si="124"/>
        <v>-2.1167959996091668E-2</v>
      </c>
      <c r="K1215" s="27"/>
      <c r="M1215" s="26">
        <f>G1215</f>
        <v>-2.1167959996091668E-2</v>
      </c>
      <c r="P1215" s="31"/>
      <c r="R1215" s="44">
        <f t="shared" si="122"/>
        <v>36329.178590000003</v>
      </c>
    </row>
    <row r="1216" spans="1:33" s="26" customFormat="1" ht="12.95" customHeight="1" x14ac:dyDescent="0.2">
      <c r="A1216" s="72" t="s">
        <v>3175</v>
      </c>
      <c r="B1216" s="71" t="s">
        <v>360</v>
      </c>
      <c r="C1216" s="72">
        <v>51351.769699999997</v>
      </c>
      <c r="D1216" s="72" t="s">
        <v>390</v>
      </c>
      <c r="E1216" s="47">
        <f t="shared" si="121"/>
        <v>10261.974881550903</v>
      </c>
      <c r="F1216" s="26">
        <f t="shared" si="125"/>
        <v>10262</v>
      </c>
      <c r="G1216" s="27">
        <f t="shared" si="124"/>
        <v>-2.0549360000586603E-2</v>
      </c>
      <c r="I1216" s="27">
        <f t="shared" ref="I1216:I1225" si="127">G1216</f>
        <v>-2.0549360000586603E-2</v>
      </c>
      <c r="P1216" s="31"/>
      <c r="R1216" s="44">
        <f t="shared" si="122"/>
        <v>36333.269699999997</v>
      </c>
    </row>
    <row r="1217" spans="1:24" s="26" customFormat="1" ht="12.95" customHeight="1" x14ac:dyDescent="0.2">
      <c r="A1217" s="72" t="s">
        <v>2931</v>
      </c>
      <c r="B1217" s="71" t="s">
        <v>360</v>
      </c>
      <c r="C1217" s="72">
        <v>51391.042000000001</v>
      </c>
      <c r="D1217" s="72" t="s">
        <v>390</v>
      </c>
      <c r="E1217" s="47">
        <f t="shared" si="121"/>
        <v>10309.97926068247</v>
      </c>
      <c r="F1217" s="26">
        <f t="shared" si="125"/>
        <v>10310</v>
      </c>
      <c r="G1217" s="27">
        <f t="shared" si="124"/>
        <v>-1.6966800001682714E-2</v>
      </c>
      <c r="I1217" s="27">
        <f t="shared" si="127"/>
        <v>-1.6966800001682714E-2</v>
      </c>
      <c r="P1217" s="31"/>
      <c r="R1217" s="44">
        <f t="shared" si="122"/>
        <v>36372.542000000001</v>
      </c>
    </row>
    <row r="1218" spans="1:24" s="26" customFormat="1" ht="12.95" customHeight="1" x14ac:dyDescent="0.2">
      <c r="A1218" s="72" t="s">
        <v>3175</v>
      </c>
      <c r="B1218" s="71" t="s">
        <v>360</v>
      </c>
      <c r="C1218" s="72">
        <v>51392.677000000003</v>
      </c>
      <c r="D1218" s="72" t="s">
        <v>390</v>
      </c>
      <c r="E1218" s="47">
        <f t="shared" si="121"/>
        <v>10311.977798070915</v>
      </c>
      <c r="F1218" s="26">
        <f t="shared" si="125"/>
        <v>10312</v>
      </c>
      <c r="G1218" s="27">
        <f t="shared" si="124"/>
        <v>-1.8163359993195627E-2</v>
      </c>
      <c r="I1218" s="27">
        <f t="shared" si="127"/>
        <v>-1.8163359993195627E-2</v>
      </c>
      <c r="P1218" s="31"/>
      <c r="R1218" s="44">
        <f t="shared" si="122"/>
        <v>36374.177000000003</v>
      </c>
    </row>
    <row r="1219" spans="1:24" s="26" customFormat="1" ht="12.95" customHeight="1" x14ac:dyDescent="0.2">
      <c r="A1219" s="72" t="s">
        <v>3175</v>
      </c>
      <c r="B1219" s="71" t="s">
        <v>360</v>
      </c>
      <c r="C1219" s="72">
        <v>51419.671999999999</v>
      </c>
      <c r="D1219" s="72" t="s">
        <v>390</v>
      </c>
      <c r="E1219" s="47">
        <f t="shared" si="121"/>
        <v>10344.975056053167</v>
      </c>
      <c r="F1219" s="26">
        <f t="shared" si="125"/>
        <v>10345</v>
      </c>
      <c r="G1219" s="27">
        <f t="shared" si="124"/>
        <v>-2.0406600000569597E-2</v>
      </c>
      <c r="I1219" s="27">
        <f t="shared" si="127"/>
        <v>-2.0406600000569597E-2</v>
      </c>
      <c r="P1219" s="31"/>
      <c r="R1219" s="44">
        <f t="shared" si="122"/>
        <v>36401.171999999999</v>
      </c>
    </row>
    <row r="1220" spans="1:24" s="26" customFormat="1" ht="12.95" customHeight="1" x14ac:dyDescent="0.2">
      <c r="A1220" s="72" t="s">
        <v>3213</v>
      </c>
      <c r="B1220" s="71" t="s">
        <v>360</v>
      </c>
      <c r="C1220" s="72">
        <v>51420.487999999998</v>
      </c>
      <c r="D1220" s="72" t="s">
        <v>390</v>
      </c>
      <c r="E1220" s="47">
        <f t="shared" si="121"/>
        <v>10345.972491226845</v>
      </c>
      <c r="F1220" s="26">
        <f t="shared" si="125"/>
        <v>10346</v>
      </c>
      <c r="G1220" s="27">
        <f t="shared" si="124"/>
        <v>-2.2504880005726591E-2</v>
      </c>
      <c r="I1220" s="27">
        <f t="shared" si="127"/>
        <v>-2.2504880005726591E-2</v>
      </c>
      <c r="P1220" s="31"/>
      <c r="R1220" s="44">
        <f t="shared" si="122"/>
        <v>36401.987999999998</v>
      </c>
    </row>
    <row r="1221" spans="1:24" s="26" customFormat="1" ht="12.95" customHeight="1" x14ac:dyDescent="0.2">
      <c r="A1221" s="72" t="s">
        <v>3175</v>
      </c>
      <c r="B1221" s="71" t="s">
        <v>360</v>
      </c>
      <c r="C1221" s="72">
        <v>51428.671000000002</v>
      </c>
      <c r="D1221" s="72" t="s">
        <v>390</v>
      </c>
      <c r="E1221" s="47">
        <f t="shared" si="121"/>
        <v>10355.974956945272</v>
      </c>
      <c r="F1221" s="26">
        <f t="shared" si="125"/>
        <v>10356</v>
      </c>
      <c r="G1221" s="27">
        <f t="shared" si="124"/>
        <v>-2.0487679998041131E-2</v>
      </c>
      <c r="I1221" s="27">
        <f t="shared" si="127"/>
        <v>-2.0487679998041131E-2</v>
      </c>
      <c r="P1221" s="31"/>
      <c r="R1221" s="44">
        <f t="shared" si="122"/>
        <v>36410.171000000002</v>
      </c>
    </row>
    <row r="1222" spans="1:24" s="26" customFormat="1" ht="12.95" customHeight="1" x14ac:dyDescent="0.2">
      <c r="A1222" s="72" t="s">
        <v>3218</v>
      </c>
      <c r="B1222" s="71" t="s">
        <v>360</v>
      </c>
      <c r="C1222" s="72">
        <v>51434.402000000002</v>
      </c>
      <c r="D1222" s="72" t="s">
        <v>390</v>
      </c>
      <c r="E1222" s="47">
        <f t="shared" si="121"/>
        <v>10362.980227754546</v>
      </c>
      <c r="F1222" s="26">
        <f t="shared" si="125"/>
        <v>10363</v>
      </c>
      <c r="G1222" s="27">
        <f t="shared" si="124"/>
        <v>-1.6175639997527469E-2</v>
      </c>
      <c r="I1222" s="27">
        <f t="shared" si="127"/>
        <v>-1.6175639997527469E-2</v>
      </c>
      <c r="P1222" s="31"/>
      <c r="R1222" s="44">
        <f t="shared" si="122"/>
        <v>36415.902000000002</v>
      </c>
    </row>
    <row r="1223" spans="1:24" s="26" customFormat="1" ht="12.95" customHeight="1" x14ac:dyDescent="0.2">
      <c r="A1223" s="72" t="s">
        <v>3175</v>
      </c>
      <c r="B1223" s="71" t="s">
        <v>360</v>
      </c>
      <c r="C1223" s="72">
        <v>51437.669000000002</v>
      </c>
      <c r="D1223" s="72" t="s">
        <v>390</v>
      </c>
      <c r="E1223" s="47">
        <f t="shared" si="121"/>
        <v>10366.973635490349</v>
      </c>
      <c r="F1223" s="26">
        <f t="shared" si="125"/>
        <v>10367</v>
      </c>
      <c r="G1223" s="27">
        <f t="shared" si="124"/>
        <v>-2.156875999935437E-2</v>
      </c>
      <c r="I1223" s="27">
        <f t="shared" si="127"/>
        <v>-2.156875999935437E-2</v>
      </c>
      <c r="P1223" s="31"/>
      <c r="R1223" s="44">
        <f t="shared" si="122"/>
        <v>36419.169000000002</v>
      </c>
    </row>
    <row r="1224" spans="1:24" s="26" customFormat="1" ht="12.95" customHeight="1" x14ac:dyDescent="0.2">
      <c r="A1224" s="72" t="s">
        <v>3218</v>
      </c>
      <c r="B1224" s="71" t="s">
        <v>360</v>
      </c>
      <c r="C1224" s="72">
        <v>51563.646999999997</v>
      </c>
      <c r="D1224" s="72" t="s">
        <v>390</v>
      </c>
      <c r="E1224" s="47">
        <f t="shared" si="121"/>
        <v>10520.962469203574</v>
      </c>
      <c r="F1224" s="26">
        <f t="shared" si="125"/>
        <v>10521</v>
      </c>
      <c r="G1224" s="27">
        <f t="shared" si="124"/>
        <v>-3.0703880001965445E-2</v>
      </c>
      <c r="I1224" s="27">
        <f t="shared" si="127"/>
        <v>-3.0703880001965445E-2</v>
      </c>
      <c r="P1224" s="31"/>
      <c r="R1224" s="44">
        <f t="shared" si="122"/>
        <v>36545.146999999997</v>
      </c>
    </row>
    <row r="1225" spans="1:24" s="26" customFormat="1" ht="12.95" customHeight="1" x14ac:dyDescent="0.2">
      <c r="A1225" s="72" t="s">
        <v>3228</v>
      </c>
      <c r="B1225" s="71" t="s">
        <v>361</v>
      </c>
      <c r="C1225" s="72">
        <v>51622.969599999997</v>
      </c>
      <c r="D1225" s="72" t="s">
        <v>390</v>
      </c>
      <c r="E1225" s="47">
        <f t="shared" si="121"/>
        <v>10593.475272921973</v>
      </c>
      <c r="F1225" s="26">
        <f t="shared" si="125"/>
        <v>10593.5</v>
      </c>
      <c r="G1225" s="27">
        <f t="shared" si="124"/>
        <v>-2.0229180001479108E-2</v>
      </c>
      <c r="I1225" s="27">
        <f t="shared" si="127"/>
        <v>-2.0229180001479108E-2</v>
      </c>
      <c r="P1225" s="31"/>
      <c r="R1225" s="44">
        <f t="shared" si="122"/>
        <v>36604.469599999997</v>
      </c>
    </row>
    <row r="1226" spans="1:24" s="26" customFormat="1" ht="12.95" customHeight="1" x14ac:dyDescent="0.2">
      <c r="A1226" s="56" t="s">
        <v>265</v>
      </c>
      <c r="B1226" s="53" t="s">
        <v>361</v>
      </c>
      <c r="C1226" s="55">
        <v>51622.969640000003</v>
      </c>
      <c r="D1226" s="55">
        <v>2.5000000000000001E-4</v>
      </c>
      <c r="E1226" s="26">
        <f t="shared" si="121"/>
        <v>10593.475321815862</v>
      </c>
      <c r="F1226" s="26">
        <f t="shared" si="125"/>
        <v>10593.5</v>
      </c>
      <c r="G1226" s="27">
        <f t="shared" si="124"/>
        <v>-2.0189179995213635E-2</v>
      </c>
      <c r="H1226" s="6"/>
      <c r="I1226" s="6"/>
      <c r="J1226" s="6"/>
      <c r="K1226" s="7">
        <f>+G1226</f>
        <v>-2.0189179995213635E-2</v>
      </c>
      <c r="M1226" s="6"/>
      <c r="N1226" s="6"/>
      <c r="P1226" s="31"/>
      <c r="R1226" s="44">
        <f t="shared" si="122"/>
        <v>36604.469640000003</v>
      </c>
      <c r="X1226" s="26" t="s">
        <v>3560</v>
      </c>
    </row>
    <row r="1227" spans="1:24" s="26" customFormat="1" ht="12.95" customHeight="1" x14ac:dyDescent="0.2">
      <c r="A1227" s="72" t="s">
        <v>3175</v>
      </c>
      <c r="B1227" s="71" t="s">
        <v>360</v>
      </c>
      <c r="C1227" s="72">
        <v>51629.923999999999</v>
      </c>
      <c r="D1227" s="72" t="s">
        <v>390</v>
      </c>
      <c r="E1227" s="47">
        <f t="shared" si="121"/>
        <v>10601.975963083554</v>
      </c>
      <c r="F1227" s="26">
        <f t="shared" si="125"/>
        <v>10602</v>
      </c>
      <c r="G1227" s="27">
        <f t="shared" si="124"/>
        <v>-1.966456000081962E-2</v>
      </c>
      <c r="I1227" s="27">
        <f t="shared" ref="I1227:I1241" si="128">G1227</f>
        <v>-1.966456000081962E-2</v>
      </c>
      <c r="P1227" s="31"/>
      <c r="R1227" s="44">
        <f t="shared" si="122"/>
        <v>36611.423999999999</v>
      </c>
    </row>
    <row r="1228" spans="1:24" s="26" customFormat="1" ht="12.95" customHeight="1" x14ac:dyDescent="0.2">
      <c r="A1228" s="72" t="s">
        <v>3175</v>
      </c>
      <c r="B1228" s="71" t="s">
        <v>360</v>
      </c>
      <c r="C1228" s="72">
        <v>51666.737000000001</v>
      </c>
      <c r="D1228" s="72" t="s">
        <v>390</v>
      </c>
      <c r="E1228" s="47">
        <f t="shared" si="121"/>
        <v>10646.974224172676</v>
      </c>
      <c r="F1228" s="26">
        <f t="shared" si="125"/>
        <v>10647</v>
      </c>
      <c r="G1228" s="27">
        <f t="shared" si="124"/>
        <v>-2.1087159999297E-2</v>
      </c>
      <c r="I1228" s="27">
        <f t="shared" si="128"/>
        <v>-2.1087159999297E-2</v>
      </c>
      <c r="P1228" s="31"/>
      <c r="R1228" s="44">
        <f t="shared" si="122"/>
        <v>36648.237000000001</v>
      </c>
    </row>
    <row r="1229" spans="1:24" s="26" customFormat="1" ht="12.95" customHeight="1" x14ac:dyDescent="0.2">
      <c r="A1229" s="72" t="s">
        <v>3175</v>
      </c>
      <c r="B1229" s="71" t="s">
        <v>360</v>
      </c>
      <c r="C1229" s="72">
        <v>51689.643400000001</v>
      </c>
      <c r="D1229" s="72" t="s">
        <v>390</v>
      </c>
      <c r="E1229" s="47">
        <f t="shared" si="121"/>
        <v>10674.973794102098</v>
      </c>
      <c r="F1229" s="26">
        <f t="shared" si="125"/>
        <v>10675</v>
      </c>
      <c r="G1229" s="27">
        <f t="shared" si="124"/>
        <v>-2.1439000003738329E-2</v>
      </c>
      <c r="I1229" s="27">
        <f t="shared" si="128"/>
        <v>-2.1439000003738329E-2</v>
      </c>
      <c r="P1229" s="31"/>
      <c r="R1229" s="44">
        <f t="shared" si="122"/>
        <v>36671.143400000001</v>
      </c>
    </row>
    <row r="1230" spans="1:24" s="26" customFormat="1" ht="12.95" customHeight="1" x14ac:dyDescent="0.2">
      <c r="A1230" s="72" t="s">
        <v>3175</v>
      </c>
      <c r="B1230" s="71" t="s">
        <v>360</v>
      </c>
      <c r="C1230" s="72">
        <v>51693.733899999999</v>
      </c>
      <c r="D1230" s="72" t="s">
        <v>390</v>
      </c>
      <c r="E1230" s="47">
        <f t="shared" si="121"/>
        <v>10679.973804614281</v>
      </c>
      <c r="F1230" s="26">
        <f t="shared" si="125"/>
        <v>10680</v>
      </c>
      <c r="G1230" s="27">
        <f t="shared" si="124"/>
        <v>-2.1430400003737304E-2</v>
      </c>
      <c r="I1230" s="27">
        <f t="shared" si="128"/>
        <v>-2.1430400003737304E-2</v>
      </c>
      <c r="P1230" s="31"/>
      <c r="R1230" s="44">
        <f t="shared" si="122"/>
        <v>36675.233899999999</v>
      </c>
    </row>
    <row r="1231" spans="1:24" s="26" customFormat="1" ht="12.95" customHeight="1" x14ac:dyDescent="0.2">
      <c r="A1231" s="72" t="s">
        <v>3175</v>
      </c>
      <c r="B1231" s="71" t="s">
        <v>360</v>
      </c>
      <c r="C1231" s="72">
        <v>51693.735000000001</v>
      </c>
      <c r="D1231" s="72" t="s">
        <v>390</v>
      </c>
      <c r="E1231" s="47">
        <f t="shared" si="121"/>
        <v>10679.975149196012</v>
      </c>
      <c r="F1231" s="26">
        <f t="shared" si="125"/>
        <v>10680</v>
      </c>
      <c r="G1231" s="27">
        <f t="shared" si="124"/>
        <v>-2.0330400002421811E-2</v>
      </c>
      <c r="I1231" s="27">
        <f t="shared" si="128"/>
        <v>-2.0330400002421811E-2</v>
      </c>
      <c r="P1231" s="31"/>
      <c r="R1231" s="44">
        <f t="shared" si="122"/>
        <v>36675.235000000001</v>
      </c>
    </row>
    <row r="1232" spans="1:24" s="26" customFormat="1" ht="12.95" customHeight="1" x14ac:dyDescent="0.2">
      <c r="A1232" s="72" t="s">
        <v>3175</v>
      </c>
      <c r="B1232" s="71" t="s">
        <v>360</v>
      </c>
      <c r="C1232" s="72">
        <v>51693.737000000001</v>
      </c>
      <c r="D1232" s="72" t="s">
        <v>390</v>
      </c>
      <c r="E1232" s="47">
        <f t="shared" si="121"/>
        <v>10679.977593890066</v>
      </c>
      <c r="F1232" s="26">
        <f t="shared" si="125"/>
        <v>10680</v>
      </c>
      <c r="G1232" s="27">
        <f t="shared" si="124"/>
        <v>-1.8330400002014358E-2</v>
      </c>
      <c r="I1232" s="27">
        <f t="shared" si="128"/>
        <v>-1.8330400002014358E-2</v>
      </c>
      <c r="P1232" s="31"/>
      <c r="R1232" s="44">
        <f t="shared" si="122"/>
        <v>36675.237000000001</v>
      </c>
    </row>
    <row r="1233" spans="1:18" s="26" customFormat="1" ht="12.95" customHeight="1" x14ac:dyDescent="0.2">
      <c r="A1233" s="72" t="s">
        <v>3245</v>
      </c>
      <c r="B1233" s="71" t="s">
        <v>360</v>
      </c>
      <c r="C1233" s="72">
        <v>51697.006999999998</v>
      </c>
      <c r="D1233" s="72" t="s">
        <v>390</v>
      </c>
      <c r="E1233" s="47">
        <f t="shared" si="121"/>
        <v>10683.974668666944</v>
      </c>
      <c r="F1233" s="26">
        <f t="shared" si="125"/>
        <v>10684</v>
      </c>
      <c r="G1233" s="27">
        <f t="shared" si="124"/>
        <v>-2.0723520006868057E-2</v>
      </c>
      <c r="I1233" s="27">
        <f t="shared" si="128"/>
        <v>-2.0723520006868057E-2</v>
      </c>
      <c r="P1233" s="31"/>
      <c r="R1233" s="44">
        <f t="shared" si="122"/>
        <v>36678.506999999998</v>
      </c>
    </row>
    <row r="1234" spans="1:18" s="26" customFormat="1" ht="12.95" customHeight="1" x14ac:dyDescent="0.2">
      <c r="A1234" s="72" t="s">
        <v>3249</v>
      </c>
      <c r="B1234" s="71" t="s">
        <v>360</v>
      </c>
      <c r="C1234" s="72">
        <v>51726.44</v>
      </c>
      <c r="D1234" s="72" t="s">
        <v>390</v>
      </c>
      <c r="E1234" s="47">
        <f t="shared" si="121"/>
        <v>10719.952008699984</v>
      </c>
      <c r="F1234" s="26">
        <f t="shared" ref="F1234:F1265" si="129">ROUND(2*E1234,0)/2</f>
        <v>10720</v>
      </c>
      <c r="G1234" s="27">
        <f t="shared" si="124"/>
        <v>-3.9261599995370489E-2</v>
      </c>
      <c r="I1234" s="27">
        <f t="shared" si="128"/>
        <v>-3.9261599995370489E-2</v>
      </c>
      <c r="P1234" s="31"/>
      <c r="R1234" s="44">
        <f t="shared" si="122"/>
        <v>36707.94</v>
      </c>
    </row>
    <row r="1235" spans="1:18" s="26" customFormat="1" ht="12.95" customHeight="1" x14ac:dyDescent="0.2">
      <c r="A1235" s="72" t="s">
        <v>3175</v>
      </c>
      <c r="B1235" s="71" t="s">
        <v>360</v>
      </c>
      <c r="C1235" s="72">
        <v>51734.64</v>
      </c>
      <c r="D1235" s="72" t="s">
        <v>390</v>
      </c>
      <c r="E1235" s="47">
        <f t="shared" si="121"/>
        <v>10729.975254317855</v>
      </c>
      <c r="F1235" s="26">
        <f t="shared" si="129"/>
        <v>10730</v>
      </c>
      <c r="G1235" s="27">
        <f t="shared" si="124"/>
        <v>-2.0244400002411567E-2</v>
      </c>
      <c r="I1235" s="27">
        <f t="shared" si="128"/>
        <v>-2.0244400002411567E-2</v>
      </c>
      <c r="P1235" s="31"/>
      <c r="R1235" s="44">
        <f t="shared" si="122"/>
        <v>36716.14</v>
      </c>
    </row>
    <row r="1236" spans="1:18" s="26" customFormat="1" ht="12.95" customHeight="1" x14ac:dyDescent="0.2">
      <c r="A1236" s="72" t="s">
        <v>3175</v>
      </c>
      <c r="B1236" s="71" t="s">
        <v>360</v>
      </c>
      <c r="C1236" s="72">
        <v>51770.6345</v>
      </c>
      <c r="D1236" s="72" t="s">
        <v>390</v>
      </c>
      <c r="E1236" s="47">
        <f t="shared" si="121"/>
        <v>10773.973024365729</v>
      </c>
      <c r="F1236" s="26">
        <f t="shared" si="129"/>
        <v>10774</v>
      </c>
      <c r="G1236" s="27">
        <f t="shared" si="124"/>
        <v>-2.206871999806026E-2</v>
      </c>
      <c r="I1236" s="27">
        <f t="shared" si="128"/>
        <v>-2.206871999806026E-2</v>
      </c>
      <c r="P1236" s="31"/>
      <c r="R1236" s="44">
        <f t="shared" si="122"/>
        <v>36752.1345</v>
      </c>
    </row>
    <row r="1237" spans="1:18" s="26" customFormat="1" ht="12.95" customHeight="1" x14ac:dyDescent="0.2">
      <c r="A1237" s="73" t="s">
        <v>389</v>
      </c>
      <c r="B1237" s="53" t="s">
        <v>360</v>
      </c>
      <c r="C1237" s="73">
        <v>51776.36</v>
      </c>
      <c r="D1237" s="73" t="s">
        <v>390</v>
      </c>
      <c r="E1237" s="26">
        <f t="shared" ref="E1237:E1300" si="130">(C1237-C$7)/C$8</f>
        <v>10780.971572266355</v>
      </c>
      <c r="F1237" s="26">
        <f t="shared" si="129"/>
        <v>10781</v>
      </c>
      <c r="G1237" s="27">
        <f t="shared" si="124"/>
        <v>-2.3256679996848106E-2</v>
      </c>
      <c r="I1237" s="27">
        <f t="shared" si="128"/>
        <v>-2.3256679996848106E-2</v>
      </c>
      <c r="P1237" s="31"/>
      <c r="R1237" s="44">
        <f t="shared" ref="R1237:R1300" si="131">+C1237-15018.5</f>
        <v>36757.86</v>
      </c>
    </row>
    <row r="1238" spans="1:18" s="26" customFormat="1" ht="12.95" customHeight="1" x14ac:dyDescent="0.2">
      <c r="A1238" s="72" t="s">
        <v>3175</v>
      </c>
      <c r="B1238" s="71" t="s">
        <v>360</v>
      </c>
      <c r="C1238" s="72">
        <v>51847.535300000003</v>
      </c>
      <c r="D1238" s="72" t="s">
        <v>390</v>
      </c>
      <c r="E1238" s="47">
        <f t="shared" si="130"/>
        <v>10867.972488586583</v>
      </c>
      <c r="F1238" s="26">
        <f t="shared" si="129"/>
        <v>10868</v>
      </c>
      <c r="G1238" s="27">
        <f t="shared" si="124"/>
        <v>-2.2507039997435641E-2</v>
      </c>
      <c r="I1238" s="27">
        <f t="shared" si="128"/>
        <v>-2.2507039997435641E-2</v>
      </c>
      <c r="P1238" s="31"/>
      <c r="R1238" s="44">
        <f t="shared" si="131"/>
        <v>36829.035300000003</v>
      </c>
    </row>
    <row r="1239" spans="1:18" s="26" customFormat="1" ht="12.95" customHeight="1" x14ac:dyDescent="0.2">
      <c r="A1239" s="72" t="s">
        <v>3265</v>
      </c>
      <c r="B1239" s="71" t="s">
        <v>360</v>
      </c>
      <c r="C1239" s="72">
        <v>51986.608</v>
      </c>
      <c r="D1239" s="72" t="s">
        <v>390</v>
      </c>
      <c r="E1239" s="47">
        <f t="shared" si="130"/>
        <v>11037.967589908636</v>
      </c>
      <c r="F1239" s="26">
        <f t="shared" si="129"/>
        <v>11038</v>
      </c>
      <c r="G1239" s="27">
        <f t="shared" si="124"/>
        <v>-2.6514639997913036E-2</v>
      </c>
      <c r="I1239" s="27">
        <f t="shared" si="128"/>
        <v>-2.6514639997913036E-2</v>
      </c>
      <c r="P1239" s="31"/>
      <c r="R1239" s="44">
        <f t="shared" si="131"/>
        <v>36968.108</v>
      </c>
    </row>
    <row r="1240" spans="1:18" s="26" customFormat="1" ht="12.95" customHeight="1" x14ac:dyDescent="0.2">
      <c r="A1240" s="72" t="s">
        <v>3175</v>
      </c>
      <c r="B1240" s="71" t="s">
        <v>360</v>
      </c>
      <c r="C1240" s="72">
        <v>51989.881999999998</v>
      </c>
      <c r="D1240" s="72" t="s">
        <v>390</v>
      </c>
      <c r="E1240" s="47">
        <f t="shared" si="130"/>
        <v>11041.969554073623</v>
      </c>
      <c r="F1240" s="26">
        <f t="shared" si="129"/>
        <v>11042</v>
      </c>
      <c r="G1240" s="27">
        <f t="shared" si="124"/>
        <v>-2.4907760001951829E-2</v>
      </c>
      <c r="I1240" s="27">
        <f t="shared" si="128"/>
        <v>-2.4907760001951829E-2</v>
      </c>
      <c r="P1240" s="31"/>
      <c r="R1240" s="44">
        <f t="shared" si="131"/>
        <v>36971.381999999998</v>
      </c>
    </row>
    <row r="1241" spans="1:18" s="26" customFormat="1" ht="12.95" customHeight="1" x14ac:dyDescent="0.2">
      <c r="A1241" s="72" t="s">
        <v>3175</v>
      </c>
      <c r="B1241" s="71" t="s">
        <v>360</v>
      </c>
      <c r="C1241" s="72">
        <v>52021.788999999997</v>
      </c>
      <c r="D1241" s="72" t="s">
        <v>390</v>
      </c>
      <c r="E1241" s="47">
        <f t="shared" si="130"/>
        <v>11080.970980650389</v>
      </c>
      <c r="F1241" s="26">
        <f t="shared" si="129"/>
        <v>11081</v>
      </c>
      <c r="G1241" s="27">
        <f t="shared" si="124"/>
        <v>-2.3740680000628345E-2</v>
      </c>
      <c r="I1241" s="27">
        <f t="shared" si="128"/>
        <v>-2.3740680000628345E-2</v>
      </c>
      <c r="P1241" s="31"/>
      <c r="R1241" s="44">
        <f t="shared" si="131"/>
        <v>37003.288999999997</v>
      </c>
    </row>
    <row r="1242" spans="1:18" s="26" customFormat="1" ht="12.95" customHeight="1" x14ac:dyDescent="0.2">
      <c r="A1242" s="73" t="s">
        <v>389</v>
      </c>
      <c r="B1242" s="53" t="s">
        <v>360</v>
      </c>
      <c r="C1242" s="73">
        <v>52050.428</v>
      </c>
      <c r="D1242" s="73" t="s">
        <v>390</v>
      </c>
      <c r="E1242" s="26">
        <f t="shared" si="130"/>
        <v>11115.97777714433</v>
      </c>
      <c r="F1242" s="26">
        <f t="shared" si="129"/>
        <v>11116</v>
      </c>
      <c r="G1242" s="27"/>
      <c r="I1242" s="45">
        <v>-1.8180480001319665E-2</v>
      </c>
      <c r="P1242" s="31"/>
      <c r="R1242" s="44">
        <f t="shared" si="131"/>
        <v>37031.928</v>
      </c>
    </row>
    <row r="1243" spans="1:18" s="26" customFormat="1" ht="12.95" customHeight="1" x14ac:dyDescent="0.2">
      <c r="A1243" s="72" t="s">
        <v>3259</v>
      </c>
      <c r="B1243" s="71" t="s">
        <v>360</v>
      </c>
      <c r="C1243" s="72">
        <v>52054.512999999999</v>
      </c>
      <c r="D1243" s="72" t="s">
        <v>390</v>
      </c>
      <c r="E1243" s="47">
        <f t="shared" si="130"/>
        <v>11120.971064747868</v>
      </c>
      <c r="F1243" s="26">
        <f t="shared" si="129"/>
        <v>11121</v>
      </c>
      <c r="G1243" s="27">
        <f>C1243-(C$7+F1243*C$8)</f>
        <v>-2.3671880000620149E-2</v>
      </c>
      <c r="I1243" s="27">
        <f>G1243</f>
        <v>-2.3671880000620149E-2</v>
      </c>
      <c r="P1243" s="31"/>
      <c r="R1243" s="44">
        <f t="shared" si="131"/>
        <v>37036.012999999999</v>
      </c>
    </row>
    <row r="1244" spans="1:18" s="26" customFormat="1" ht="12.95" customHeight="1" x14ac:dyDescent="0.2">
      <c r="A1244" s="73" t="s">
        <v>389</v>
      </c>
      <c r="B1244" s="53" t="s">
        <v>360</v>
      </c>
      <c r="C1244" s="73">
        <v>52054.513500000001</v>
      </c>
      <c r="D1244" s="73" t="s">
        <v>390</v>
      </c>
      <c r="E1244" s="26">
        <f t="shared" si="130"/>
        <v>11120.971675921382</v>
      </c>
      <c r="F1244" s="26">
        <f t="shared" si="129"/>
        <v>11121</v>
      </c>
      <c r="G1244" s="27"/>
      <c r="I1244" s="45">
        <v>-2.3171879998699296E-2</v>
      </c>
      <c r="P1244" s="31"/>
      <c r="R1244" s="44">
        <f t="shared" si="131"/>
        <v>37036.013500000001</v>
      </c>
    </row>
    <row r="1245" spans="1:18" s="26" customFormat="1" ht="12.95" customHeight="1" x14ac:dyDescent="0.2">
      <c r="A1245" s="72" t="s">
        <v>3175</v>
      </c>
      <c r="B1245" s="71" t="s">
        <v>360</v>
      </c>
      <c r="C1245" s="72">
        <v>52094.599800000004</v>
      </c>
      <c r="D1245" s="72" t="s">
        <v>390</v>
      </c>
      <c r="E1245" s="47">
        <f t="shared" si="130"/>
        <v>11169.971045532579</v>
      </c>
      <c r="F1245" s="26">
        <f t="shared" si="129"/>
        <v>11170</v>
      </c>
      <c r="G1245" s="27">
        <f t="shared" ref="G1245:G1280" si="132">C1245-(C$7+F1245*C$8)</f>
        <v>-2.3687599998083897E-2</v>
      </c>
      <c r="I1245" s="27">
        <f t="shared" ref="I1245:I1252" si="133">G1245</f>
        <v>-2.3687599998083897E-2</v>
      </c>
      <c r="P1245" s="31"/>
      <c r="R1245" s="44">
        <f t="shared" si="131"/>
        <v>37076.099800000004</v>
      </c>
    </row>
    <row r="1246" spans="1:18" s="26" customFormat="1" ht="12.95" customHeight="1" x14ac:dyDescent="0.2">
      <c r="A1246" s="72" t="s">
        <v>3281</v>
      </c>
      <c r="B1246" s="71" t="s">
        <v>360</v>
      </c>
      <c r="C1246" s="72">
        <v>52115.053</v>
      </c>
      <c r="D1246" s="72" t="s">
        <v>390</v>
      </c>
      <c r="E1246" s="47">
        <f t="shared" si="130"/>
        <v>11194.971953736414</v>
      </c>
      <c r="F1246" s="26">
        <f t="shared" si="129"/>
        <v>11195</v>
      </c>
      <c r="G1246" s="27">
        <f t="shared" si="132"/>
        <v>-2.2944600001210347E-2</v>
      </c>
      <c r="I1246" s="27">
        <f t="shared" si="133"/>
        <v>-2.2944600001210347E-2</v>
      </c>
      <c r="P1246" s="31"/>
      <c r="R1246" s="44">
        <f t="shared" si="131"/>
        <v>37096.553</v>
      </c>
    </row>
    <row r="1247" spans="1:18" s="26" customFormat="1" ht="12.95" customHeight="1" x14ac:dyDescent="0.2">
      <c r="A1247" s="72" t="s">
        <v>3175</v>
      </c>
      <c r="B1247" s="71" t="s">
        <v>360</v>
      </c>
      <c r="C1247" s="72">
        <v>52143.688000000002</v>
      </c>
      <c r="D1247" s="72" t="s">
        <v>390</v>
      </c>
      <c r="E1247" s="47">
        <f t="shared" si="130"/>
        <v>11229.973860842247</v>
      </c>
      <c r="F1247" s="26">
        <f t="shared" si="129"/>
        <v>11230</v>
      </c>
      <c r="G1247" s="27">
        <f t="shared" si="132"/>
        <v>-2.1384400002716575E-2</v>
      </c>
      <c r="I1247" s="27">
        <f t="shared" si="133"/>
        <v>-2.1384400002716575E-2</v>
      </c>
      <c r="P1247" s="31"/>
      <c r="R1247" s="44">
        <f t="shared" si="131"/>
        <v>37125.188000000002</v>
      </c>
    </row>
    <row r="1248" spans="1:18" s="26" customFormat="1" ht="12.95" customHeight="1" x14ac:dyDescent="0.2">
      <c r="A1248" s="72" t="s">
        <v>3175</v>
      </c>
      <c r="B1248" s="71" t="s">
        <v>360</v>
      </c>
      <c r="C1248" s="72">
        <v>52157.595999999998</v>
      </c>
      <c r="D1248" s="72" t="s">
        <v>390</v>
      </c>
      <c r="E1248" s="47">
        <f t="shared" si="130"/>
        <v>11246.974263287777</v>
      </c>
      <c r="F1248" s="26">
        <f t="shared" si="129"/>
        <v>11247</v>
      </c>
      <c r="G1248" s="27">
        <f t="shared" si="132"/>
        <v>-2.1055160003015772E-2</v>
      </c>
      <c r="I1248" s="27">
        <f t="shared" si="133"/>
        <v>-2.1055160003015772E-2</v>
      </c>
      <c r="P1248" s="31"/>
      <c r="R1248" s="44">
        <f t="shared" si="131"/>
        <v>37139.095999999998</v>
      </c>
    </row>
    <row r="1249" spans="1:18" s="26" customFormat="1" ht="12.95" customHeight="1" x14ac:dyDescent="0.2">
      <c r="A1249" s="72" t="s">
        <v>3175</v>
      </c>
      <c r="B1249" s="71" t="s">
        <v>360</v>
      </c>
      <c r="C1249" s="72">
        <v>52175.593999999997</v>
      </c>
      <c r="D1249" s="72" t="s">
        <v>390</v>
      </c>
      <c r="E1249" s="47">
        <f t="shared" si="130"/>
        <v>11268.974065071983</v>
      </c>
      <c r="F1249" s="26">
        <f t="shared" si="129"/>
        <v>11269</v>
      </c>
      <c r="G1249" s="27">
        <f t="shared" si="132"/>
        <v>-2.1217320005234797E-2</v>
      </c>
      <c r="I1249" s="27">
        <f t="shared" si="133"/>
        <v>-2.1217320005234797E-2</v>
      </c>
      <c r="P1249" s="31"/>
      <c r="R1249" s="44">
        <f t="shared" si="131"/>
        <v>37157.093999999997</v>
      </c>
    </row>
    <row r="1250" spans="1:18" s="26" customFormat="1" ht="12.95" customHeight="1" x14ac:dyDescent="0.2">
      <c r="A1250" s="72" t="s">
        <v>3175</v>
      </c>
      <c r="B1250" s="71" t="s">
        <v>360</v>
      </c>
      <c r="C1250" s="72">
        <v>52184.590700000001</v>
      </c>
      <c r="D1250" s="72" t="s">
        <v>390</v>
      </c>
      <c r="E1250" s="47">
        <f t="shared" si="130"/>
        <v>11279.971154565928</v>
      </c>
      <c r="F1250" s="26">
        <f t="shared" si="129"/>
        <v>11280</v>
      </c>
      <c r="G1250" s="27">
        <f t="shared" si="132"/>
        <v>-2.3598400002811104E-2</v>
      </c>
      <c r="I1250" s="27">
        <f t="shared" si="133"/>
        <v>-2.3598400002811104E-2</v>
      </c>
      <c r="P1250" s="31"/>
      <c r="R1250" s="44">
        <f t="shared" si="131"/>
        <v>37166.090700000001</v>
      </c>
    </row>
    <row r="1251" spans="1:18" s="26" customFormat="1" ht="12.95" customHeight="1" x14ac:dyDescent="0.2">
      <c r="A1251" s="72" t="s">
        <v>3293</v>
      </c>
      <c r="B1251" s="71" t="s">
        <v>360</v>
      </c>
      <c r="C1251" s="72">
        <v>52208.321000000004</v>
      </c>
      <c r="D1251" s="72" t="s">
        <v>390</v>
      </c>
      <c r="E1251" s="47">
        <f t="shared" si="130"/>
        <v>11308.977816210545</v>
      </c>
      <c r="F1251" s="26">
        <f t="shared" si="129"/>
        <v>11309</v>
      </c>
      <c r="G1251" s="27">
        <f t="shared" si="132"/>
        <v>-1.8148519993701484E-2</v>
      </c>
      <c r="I1251" s="27">
        <f t="shared" si="133"/>
        <v>-1.8148519993701484E-2</v>
      </c>
      <c r="P1251" s="31"/>
      <c r="R1251" s="44">
        <f t="shared" si="131"/>
        <v>37189.821000000004</v>
      </c>
    </row>
    <row r="1252" spans="1:18" s="26" customFormat="1" ht="12.95" customHeight="1" x14ac:dyDescent="0.2">
      <c r="A1252" s="72" t="s">
        <v>3296</v>
      </c>
      <c r="B1252" s="71" t="s">
        <v>360</v>
      </c>
      <c r="C1252" s="72">
        <v>52287.675000000003</v>
      </c>
      <c r="D1252" s="72" t="s">
        <v>390</v>
      </c>
      <c r="E1252" s="47">
        <f t="shared" si="130"/>
        <v>11405.975942156978</v>
      </c>
      <c r="F1252" s="26">
        <f t="shared" si="129"/>
        <v>11406</v>
      </c>
      <c r="G1252" s="27">
        <f t="shared" si="132"/>
        <v>-1.9681680001667701E-2</v>
      </c>
      <c r="I1252" s="27">
        <f t="shared" si="133"/>
        <v>-1.9681680001667701E-2</v>
      </c>
      <c r="P1252" s="31"/>
      <c r="R1252" s="44">
        <f t="shared" si="131"/>
        <v>37269.175000000003</v>
      </c>
    </row>
    <row r="1253" spans="1:18" s="26" customFormat="1" ht="12.95" customHeight="1" x14ac:dyDescent="0.2">
      <c r="A1253" s="47" t="s">
        <v>355</v>
      </c>
      <c r="B1253" s="54" t="s">
        <v>360</v>
      </c>
      <c r="C1253" s="38">
        <v>52427.563000000002</v>
      </c>
      <c r="D1253" s="38">
        <v>4.0000000000000001E-3</v>
      </c>
      <c r="E1253" s="26">
        <f t="shared" si="130"/>
        <v>11576.967623009796</v>
      </c>
      <c r="F1253" s="26">
        <f t="shared" si="129"/>
        <v>11577</v>
      </c>
      <c r="G1253" s="27">
        <f t="shared" si="132"/>
        <v>-2.6487559996894561E-2</v>
      </c>
      <c r="H1253" s="6"/>
      <c r="I1253" s="6"/>
      <c r="J1253" s="6"/>
      <c r="K1253" s="27">
        <f>+G1253</f>
        <v>-2.6487559996894561E-2</v>
      </c>
      <c r="L1253" s="6"/>
      <c r="M1253" s="6"/>
      <c r="N1253" s="6"/>
      <c r="O1253" s="27">
        <f>+G1253</f>
        <v>-2.6487559996894561E-2</v>
      </c>
      <c r="P1253" s="31"/>
      <c r="R1253" s="44">
        <f t="shared" si="131"/>
        <v>37409.063000000002</v>
      </c>
    </row>
    <row r="1254" spans="1:18" s="26" customFormat="1" ht="12.95" customHeight="1" x14ac:dyDescent="0.2">
      <c r="A1254" s="72" t="s">
        <v>3304</v>
      </c>
      <c r="B1254" s="71" t="s">
        <v>360</v>
      </c>
      <c r="C1254" s="72">
        <v>52455.381699999998</v>
      </c>
      <c r="D1254" s="72" t="s">
        <v>390</v>
      </c>
      <c r="E1254" s="47">
        <f t="shared" si="130"/>
        <v>11610.971728237831</v>
      </c>
      <c r="F1254" s="26">
        <f t="shared" si="129"/>
        <v>11611</v>
      </c>
      <c r="G1254" s="27">
        <f t="shared" si="132"/>
        <v>-2.3129080000217073E-2</v>
      </c>
      <c r="I1254" s="27">
        <f>G1254</f>
        <v>-2.3129080000217073E-2</v>
      </c>
      <c r="P1254" s="31"/>
      <c r="R1254" s="44">
        <f t="shared" si="131"/>
        <v>37436.881699999998</v>
      </c>
    </row>
    <row r="1255" spans="1:18" s="26" customFormat="1" ht="12.95" customHeight="1" x14ac:dyDescent="0.2">
      <c r="A1255" s="72" t="s">
        <v>3304</v>
      </c>
      <c r="B1255" s="71" t="s">
        <v>360</v>
      </c>
      <c r="C1255" s="72">
        <v>52464.380700000002</v>
      </c>
      <c r="D1255" s="72" t="s">
        <v>390</v>
      </c>
      <c r="E1255" s="47">
        <f t="shared" si="130"/>
        <v>11621.971629129939</v>
      </c>
      <c r="F1255" s="26">
        <f t="shared" si="129"/>
        <v>11622</v>
      </c>
      <c r="G1255" s="27">
        <f t="shared" si="132"/>
        <v>-2.3210159997688606E-2</v>
      </c>
      <c r="I1255" s="27">
        <f>G1255</f>
        <v>-2.3210159997688606E-2</v>
      </c>
      <c r="P1255" s="31"/>
      <c r="R1255" s="44">
        <f t="shared" si="131"/>
        <v>37445.880700000002</v>
      </c>
    </row>
    <row r="1256" spans="1:18" s="26" customFormat="1" ht="12.95" customHeight="1" x14ac:dyDescent="0.2">
      <c r="A1256" s="72" t="s">
        <v>3304</v>
      </c>
      <c r="B1256" s="71" t="s">
        <v>360</v>
      </c>
      <c r="C1256" s="72">
        <v>52485.648000000001</v>
      </c>
      <c r="D1256" s="72" t="s">
        <v>390</v>
      </c>
      <c r="E1256" s="47">
        <f t="shared" si="130"/>
        <v>11647.967650048111</v>
      </c>
      <c r="F1256" s="26">
        <f t="shared" si="129"/>
        <v>11648</v>
      </c>
      <c r="G1256" s="27">
        <f t="shared" si="132"/>
        <v>-2.6465440001629759E-2</v>
      </c>
      <c r="I1256" s="27">
        <f>G1256</f>
        <v>-2.6465440001629759E-2</v>
      </c>
      <c r="P1256" s="31"/>
      <c r="R1256" s="44">
        <f t="shared" si="131"/>
        <v>37467.148000000001</v>
      </c>
    </row>
    <row r="1257" spans="1:18" s="26" customFormat="1" ht="12.95" customHeight="1" x14ac:dyDescent="0.2">
      <c r="A1257" s="72" t="s">
        <v>3304</v>
      </c>
      <c r="B1257" s="71" t="s">
        <v>360</v>
      </c>
      <c r="C1257" s="72">
        <v>52521.646999999997</v>
      </c>
      <c r="D1257" s="72" t="s">
        <v>390</v>
      </c>
      <c r="E1257" s="47">
        <f t="shared" si="130"/>
        <v>11691.970920657597</v>
      </c>
      <c r="F1257" s="26">
        <f t="shared" si="129"/>
        <v>11692</v>
      </c>
      <c r="G1257" s="27">
        <f t="shared" si="132"/>
        <v>-2.3789760001818649E-2</v>
      </c>
      <c r="I1257" s="27">
        <f>G1257</f>
        <v>-2.3789760001818649E-2</v>
      </c>
      <c r="P1257" s="31"/>
      <c r="R1257" s="44">
        <f t="shared" si="131"/>
        <v>37503.146999999997</v>
      </c>
    </row>
    <row r="1258" spans="1:18" s="26" customFormat="1" ht="12.95" customHeight="1" x14ac:dyDescent="0.2">
      <c r="A1258" s="74" t="s">
        <v>379</v>
      </c>
      <c r="B1258" s="53" t="s">
        <v>360</v>
      </c>
      <c r="C1258" s="73">
        <v>52536.379000000001</v>
      </c>
      <c r="D1258" s="73">
        <v>6.0000000000000001E-3</v>
      </c>
      <c r="E1258" s="26">
        <f t="shared" si="130"/>
        <v>11709.97853705303</v>
      </c>
      <c r="F1258" s="26">
        <f t="shared" si="129"/>
        <v>11710</v>
      </c>
      <c r="G1258" s="27">
        <f t="shared" si="132"/>
        <v>-1.7558799998369068E-2</v>
      </c>
      <c r="J1258" s="27">
        <f>G1258</f>
        <v>-1.7558799998369068E-2</v>
      </c>
      <c r="P1258" s="31"/>
      <c r="R1258" s="44">
        <f t="shared" si="131"/>
        <v>37517.879000000001</v>
      </c>
    </row>
    <row r="1259" spans="1:18" s="26" customFormat="1" ht="12.95" customHeight="1" x14ac:dyDescent="0.2">
      <c r="A1259" s="72" t="s">
        <v>3304</v>
      </c>
      <c r="B1259" s="71" t="s">
        <v>360</v>
      </c>
      <c r="C1259" s="72">
        <v>52553.553999999996</v>
      </c>
      <c r="D1259" s="72" t="s">
        <v>390</v>
      </c>
      <c r="E1259" s="47">
        <f t="shared" si="130"/>
        <v>11730.972347234365</v>
      </c>
      <c r="F1259" s="26">
        <f t="shared" si="129"/>
        <v>11731</v>
      </c>
      <c r="G1259" s="27">
        <f t="shared" si="132"/>
        <v>-2.2622680007771123E-2</v>
      </c>
      <c r="I1259" s="27">
        <f>G1259</f>
        <v>-2.2622680007771123E-2</v>
      </c>
      <c r="P1259" s="31"/>
      <c r="R1259" s="44">
        <f t="shared" si="131"/>
        <v>37535.053999999996</v>
      </c>
    </row>
    <row r="1260" spans="1:18" s="26" customFormat="1" ht="12.95" customHeight="1" x14ac:dyDescent="0.2">
      <c r="A1260" s="72" t="s">
        <v>3304</v>
      </c>
      <c r="B1260" s="71" t="s">
        <v>360</v>
      </c>
      <c r="C1260" s="72">
        <v>52553.557000000001</v>
      </c>
      <c r="D1260" s="72" t="s">
        <v>390</v>
      </c>
      <c r="E1260" s="47">
        <f t="shared" si="130"/>
        <v>11730.976014275449</v>
      </c>
      <c r="F1260" s="26">
        <f t="shared" si="129"/>
        <v>11731</v>
      </c>
      <c r="G1260" s="27">
        <f t="shared" si="132"/>
        <v>-1.9622680003521964E-2</v>
      </c>
      <c r="I1260" s="27">
        <f>G1260</f>
        <v>-1.9622680003521964E-2</v>
      </c>
      <c r="P1260" s="31"/>
      <c r="R1260" s="44">
        <f t="shared" si="131"/>
        <v>37535.057000000001</v>
      </c>
    </row>
    <row r="1261" spans="1:18" s="26" customFormat="1" ht="12.95" customHeight="1" x14ac:dyDescent="0.2">
      <c r="A1261" s="72" t="s">
        <v>3304</v>
      </c>
      <c r="B1261" s="71" t="s">
        <v>360</v>
      </c>
      <c r="C1261" s="72">
        <v>52731.896999999997</v>
      </c>
      <c r="D1261" s="72" t="s">
        <v>390</v>
      </c>
      <c r="E1261" s="47">
        <f t="shared" si="130"/>
        <v>11948.969382993932</v>
      </c>
      <c r="F1261" s="26">
        <f t="shared" si="129"/>
        <v>11949</v>
      </c>
      <c r="G1261" s="27">
        <f t="shared" si="132"/>
        <v>-2.5047720002476126E-2</v>
      </c>
      <c r="I1261" s="27">
        <f>G1261</f>
        <v>-2.5047720002476126E-2</v>
      </c>
      <c r="P1261" s="31"/>
      <c r="R1261" s="44">
        <f t="shared" si="131"/>
        <v>37713.396999999997</v>
      </c>
    </row>
    <row r="1262" spans="1:18" s="26" customFormat="1" ht="12.95" customHeight="1" x14ac:dyDescent="0.2">
      <c r="A1262" s="72" t="s">
        <v>3304</v>
      </c>
      <c r="B1262" s="71" t="s">
        <v>360</v>
      </c>
      <c r="C1262" s="72">
        <v>52763.807999999997</v>
      </c>
      <c r="D1262" s="72" t="s">
        <v>390</v>
      </c>
      <c r="E1262" s="47">
        <f t="shared" si="130"/>
        <v>11987.975698958806</v>
      </c>
      <c r="F1262" s="26">
        <f t="shared" si="129"/>
        <v>11988</v>
      </c>
      <c r="G1262" s="27">
        <f t="shared" si="132"/>
        <v>-1.9880640000337735E-2</v>
      </c>
      <c r="I1262" s="27">
        <f>G1262</f>
        <v>-1.9880640000337735E-2</v>
      </c>
      <c r="P1262" s="31"/>
      <c r="R1262" s="44">
        <f t="shared" si="131"/>
        <v>37745.307999999997</v>
      </c>
    </row>
    <row r="1263" spans="1:18" s="26" customFormat="1" ht="12.95" customHeight="1" x14ac:dyDescent="0.2">
      <c r="A1263" s="47" t="s">
        <v>359</v>
      </c>
      <c r="B1263" s="54" t="s">
        <v>360</v>
      </c>
      <c r="C1263" s="38">
        <v>52770.3505</v>
      </c>
      <c r="D1263" s="38">
        <v>2.0000000000000001E-4</v>
      </c>
      <c r="E1263" s="26">
        <f t="shared" si="130"/>
        <v>11995.972904380144</v>
      </c>
      <c r="F1263" s="26">
        <f t="shared" si="129"/>
        <v>11996</v>
      </c>
      <c r="G1263" s="27">
        <f t="shared" si="132"/>
        <v>-2.2166880000440869E-2</v>
      </c>
      <c r="J1263" s="27">
        <f>G1263</f>
        <v>-2.2166880000440869E-2</v>
      </c>
      <c r="P1263" s="31"/>
      <c r="R1263" s="44">
        <f t="shared" si="131"/>
        <v>37751.8505</v>
      </c>
    </row>
    <row r="1264" spans="1:18" s="26" customFormat="1" ht="12.95" customHeight="1" x14ac:dyDescent="0.2">
      <c r="A1264" s="72" t="s">
        <v>3304</v>
      </c>
      <c r="B1264" s="71" t="s">
        <v>360</v>
      </c>
      <c r="C1264" s="72">
        <v>52786.713000000003</v>
      </c>
      <c r="D1264" s="72" t="s">
        <v>390</v>
      </c>
      <c r="E1264" s="47">
        <f t="shared" si="130"/>
        <v>12015.9735576024</v>
      </c>
      <c r="F1264" s="26">
        <f t="shared" si="129"/>
        <v>12016</v>
      </c>
      <c r="G1264" s="27">
        <f t="shared" si="132"/>
        <v>-2.1632479998515919E-2</v>
      </c>
      <c r="I1264" s="27">
        <f>G1264</f>
        <v>-2.1632479998515919E-2</v>
      </c>
      <c r="P1264" s="31"/>
      <c r="R1264" s="44">
        <f t="shared" si="131"/>
        <v>37768.213000000003</v>
      </c>
    </row>
    <row r="1265" spans="1:24" s="26" customFormat="1" ht="12.95" customHeight="1" x14ac:dyDescent="0.2">
      <c r="A1265" s="72" t="s">
        <v>3304</v>
      </c>
      <c r="B1265" s="71" t="s">
        <v>360</v>
      </c>
      <c r="C1265" s="72">
        <v>52786.718999999997</v>
      </c>
      <c r="D1265" s="72" t="s">
        <v>390</v>
      </c>
      <c r="E1265" s="47">
        <f t="shared" si="130"/>
        <v>12015.98089168455</v>
      </c>
      <c r="F1265" s="26">
        <f t="shared" si="129"/>
        <v>12016</v>
      </c>
      <c r="G1265" s="27">
        <f t="shared" si="132"/>
        <v>-1.5632480004569516E-2</v>
      </c>
      <c r="I1265" s="27">
        <f>G1265</f>
        <v>-1.5632480004569516E-2</v>
      </c>
      <c r="P1265" s="31"/>
      <c r="R1265" s="44">
        <f t="shared" si="131"/>
        <v>37768.218999999997</v>
      </c>
    </row>
    <row r="1266" spans="1:24" s="26" customFormat="1" ht="12.95" customHeight="1" x14ac:dyDescent="0.2">
      <c r="A1266" s="72" t="s">
        <v>3304</v>
      </c>
      <c r="B1266" s="71" t="s">
        <v>360</v>
      </c>
      <c r="C1266" s="72">
        <v>52822.705999999998</v>
      </c>
      <c r="D1266" s="72" t="s">
        <v>390</v>
      </c>
      <c r="E1266" s="47">
        <f t="shared" si="130"/>
        <v>12059.969494129726</v>
      </c>
      <c r="F1266" s="26">
        <f t="shared" ref="F1266:F1297" si="134">ROUND(2*E1266,0)/2</f>
        <v>12060</v>
      </c>
      <c r="G1266" s="27">
        <f t="shared" si="132"/>
        <v>-2.4956799999927171E-2</v>
      </c>
      <c r="I1266" s="27">
        <f>G1266</f>
        <v>-2.4956799999927171E-2</v>
      </c>
      <c r="P1266" s="31"/>
      <c r="R1266" s="44">
        <f t="shared" si="131"/>
        <v>37804.205999999998</v>
      </c>
    </row>
    <row r="1267" spans="1:24" s="26" customFormat="1" ht="12.95" customHeight="1" x14ac:dyDescent="0.2">
      <c r="A1267" s="74" t="s">
        <v>363</v>
      </c>
      <c r="B1267" s="53" t="s">
        <v>360</v>
      </c>
      <c r="C1267" s="73">
        <v>52832.525000000001</v>
      </c>
      <c r="D1267" s="73">
        <v>2E-3</v>
      </c>
      <c r="E1267" s="26">
        <f t="shared" si="130"/>
        <v>12071.97171958362</v>
      </c>
      <c r="F1267" s="26">
        <f t="shared" si="134"/>
        <v>12072</v>
      </c>
      <c r="G1267" s="27">
        <f t="shared" si="132"/>
        <v>-2.3136159994464833E-2</v>
      </c>
      <c r="J1267" s="27">
        <f>G1267</f>
        <v>-2.3136159994464833E-2</v>
      </c>
      <c r="P1267" s="31"/>
      <c r="R1267" s="44">
        <f t="shared" si="131"/>
        <v>37814.025000000001</v>
      </c>
    </row>
    <row r="1268" spans="1:24" s="26" customFormat="1" ht="12.95" customHeight="1" x14ac:dyDescent="0.2">
      <c r="A1268" s="48" t="s">
        <v>376</v>
      </c>
      <c r="B1268" s="78" t="s">
        <v>361</v>
      </c>
      <c r="C1268" s="81">
        <v>52864.021399999998</v>
      </c>
      <c r="D1268" s="73">
        <v>2.0000000000000001E-4</v>
      </c>
      <c r="E1268" s="26">
        <f t="shared" si="130"/>
        <v>12110.471250471273</v>
      </c>
      <c r="F1268" s="26">
        <f t="shared" si="134"/>
        <v>12110.5</v>
      </c>
      <c r="G1268" s="27">
        <f t="shared" si="132"/>
        <v>-2.3519940004916862E-2</v>
      </c>
      <c r="J1268" s="27">
        <f>G1268</f>
        <v>-2.3519940004916862E-2</v>
      </c>
      <c r="P1268" s="31"/>
      <c r="R1268" s="44">
        <f t="shared" si="131"/>
        <v>37845.521399999998</v>
      </c>
    </row>
    <row r="1269" spans="1:24" s="26" customFormat="1" ht="12.95" customHeight="1" x14ac:dyDescent="0.2">
      <c r="A1269" s="72" t="s">
        <v>3304</v>
      </c>
      <c r="B1269" s="71" t="s">
        <v>360</v>
      </c>
      <c r="C1269" s="72">
        <v>52885.707000000002</v>
      </c>
      <c r="D1269" s="72" t="s">
        <v>390</v>
      </c>
      <c r="E1269" s="47">
        <f t="shared" si="130"/>
        <v>12136.978579150664</v>
      </c>
      <c r="F1269" s="26">
        <f t="shared" si="134"/>
        <v>12137</v>
      </c>
      <c r="G1269" s="27">
        <f t="shared" si="132"/>
        <v>-1.7524360002425965E-2</v>
      </c>
      <c r="I1269" s="27">
        <f>G1269</f>
        <v>-1.7524360002425965E-2</v>
      </c>
      <c r="P1269" s="31"/>
      <c r="R1269" s="44">
        <f t="shared" si="131"/>
        <v>37867.207000000002</v>
      </c>
    </row>
    <row r="1270" spans="1:24" s="26" customFormat="1" ht="12.95" customHeight="1" x14ac:dyDescent="0.2">
      <c r="A1270" s="72" t="s">
        <v>3341</v>
      </c>
      <c r="B1270" s="71" t="s">
        <v>360</v>
      </c>
      <c r="C1270" s="72">
        <v>52897.974999999999</v>
      </c>
      <c r="D1270" s="72" t="s">
        <v>390</v>
      </c>
      <c r="E1270" s="47">
        <f t="shared" si="130"/>
        <v>12151.974332472621</v>
      </c>
      <c r="F1270" s="26">
        <f t="shared" si="134"/>
        <v>12152</v>
      </c>
      <c r="G1270" s="27">
        <f t="shared" si="132"/>
        <v>-2.0998560001316946E-2</v>
      </c>
      <c r="I1270" s="27">
        <f>G1270</f>
        <v>-2.0998560001316946E-2</v>
      </c>
      <c r="P1270" s="31"/>
      <c r="R1270" s="44">
        <f t="shared" si="131"/>
        <v>37879.474999999999</v>
      </c>
    </row>
    <row r="1271" spans="1:24" s="26" customFormat="1" ht="12.95" customHeight="1" x14ac:dyDescent="0.2">
      <c r="A1271" s="72" t="s">
        <v>3304</v>
      </c>
      <c r="B1271" s="71" t="s">
        <v>360</v>
      </c>
      <c r="C1271" s="72">
        <v>52908.61</v>
      </c>
      <c r="D1271" s="72" t="s">
        <v>390</v>
      </c>
      <c r="E1271" s="47">
        <f t="shared" si="130"/>
        <v>12164.973993100193</v>
      </c>
      <c r="F1271" s="26">
        <f t="shared" si="134"/>
        <v>12165</v>
      </c>
      <c r="G1271" s="27">
        <f t="shared" si="132"/>
        <v>-2.1276200001011603E-2</v>
      </c>
      <c r="I1271" s="27">
        <f>G1271</f>
        <v>-2.1276200001011603E-2</v>
      </c>
      <c r="P1271" s="31"/>
      <c r="R1271" s="44">
        <f t="shared" si="131"/>
        <v>37890.11</v>
      </c>
    </row>
    <row r="1272" spans="1:24" s="26" customFormat="1" ht="12.95" customHeight="1" x14ac:dyDescent="0.2">
      <c r="A1272" s="72" t="s">
        <v>3346</v>
      </c>
      <c r="B1272" s="71" t="s">
        <v>360</v>
      </c>
      <c r="C1272" s="72">
        <v>53109.858</v>
      </c>
      <c r="D1272" s="72" t="s">
        <v>390</v>
      </c>
      <c r="E1272" s="47">
        <f t="shared" si="130"/>
        <v>12410.968887503344</v>
      </c>
      <c r="F1272" s="26">
        <f t="shared" si="134"/>
        <v>12411</v>
      </c>
      <c r="G1272" s="27">
        <f t="shared" si="132"/>
        <v>-2.5453080001170747E-2</v>
      </c>
      <c r="I1272" s="27">
        <f>G1272</f>
        <v>-2.5453080001170747E-2</v>
      </c>
      <c r="P1272" s="31"/>
      <c r="R1272" s="44">
        <f t="shared" si="131"/>
        <v>38091.358</v>
      </c>
    </row>
    <row r="1273" spans="1:24" s="26" customFormat="1" ht="12.95" customHeight="1" x14ac:dyDescent="0.2">
      <c r="A1273" s="72" t="s">
        <v>3350</v>
      </c>
      <c r="B1273" s="71" t="s">
        <v>360</v>
      </c>
      <c r="C1273" s="72">
        <v>53145.859199999999</v>
      </c>
      <c r="D1273" s="72" t="s">
        <v>390</v>
      </c>
      <c r="E1273" s="47">
        <f t="shared" si="130"/>
        <v>12454.974847276295</v>
      </c>
      <c r="F1273" s="26">
        <f t="shared" si="134"/>
        <v>12455</v>
      </c>
      <c r="G1273" s="27">
        <f t="shared" si="132"/>
        <v>-2.0577399998728652E-2</v>
      </c>
      <c r="I1273" s="27">
        <f>G1273</f>
        <v>-2.0577399998728652E-2</v>
      </c>
      <c r="P1273" s="31">
        <f t="shared" ref="P1273:P1304" ca="1" si="135">+C$11+C$12*F1273</f>
        <v>-4.8064134659209154E-3</v>
      </c>
      <c r="R1273" s="44">
        <f t="shared" si="131"/>
        <v>38127.359199999999</v>
      </c>
    </row>
    <row r="1274" spans="1:24" s="26" customFormat="1" ht="12.95" customHeight="1" x14ac:dyDescent="0.2">
      <c r="A1274" s="56" t="s">
        <v>362</v>
      </c>
      <c r="B1274" s="54"/>
      <c r="C1274" s="38">
        <v>53145.859299999996</v>
      </c>
      <c r="D1274" s="38">
        <v>1E-4</v>
      </c>
      <c r="E1274" s="26">
        <f t="shared" si="130"/>
        <v>12454.974969510993</v>
      </c>
      <c r="F1274" s="26">
        <f t="shared" si="134"/>
        <v>12455</v>
      </c>
      <c r="G1274" s="27">
        <f t="shared" si="132"/>
        <v>-2.0477400001254864E-2</v>
      </c>
      <c r="K1274" s="27">
        <f>G1274</f>
        <v>-2.0477400001254864E-2</v>
      </c>
      <c r="P1274" s="31">
        <f t="shared" ca="1" si="135"/>
        <v>-4.8064134659209154E-3</v>
      </c>
      <c r="R1274" s="44">
        <f t="shared" si="131"/>
        <v>38127.359299999996</v>
      </c>
      <c r="X1274" s="26" t="s">
        <v>3560</v>
      </c>
    </row>
    <row r="1275" spans="1:24" s="26" customFormat="1" ht="12.95" customHeight="1" x14ac:dyDescent="0.2">
      <c r="A1275" s="72" t="s">
        <v>3304</v>
      </c>
      <c r="B1275" s="71" t="s">
        <v>360</v>
      </c>
      <c r="C1275" s="72">
        <v>53164.674899999998</v>
      </c>
      <c r="D1275" s="72" t="s">
        <v>390</v>
      </c>
      <c r="E1275" s="47">
        <f t="shared" si="130"/>
        <v>12477.974162224125</v>
      </c>
      <c r="F1275" s="26">
        <f t="shared" si="134"/>
        <v>12478</v>
      </c>
      <c r="G1275" s="27">
        <f t="shared" si="132"/>
        <v>-2.1137839998118579E-2</v>
      </c>
      <c r="I1275" s="27">
        <f>G1275</f>
        <v>-2.1137839998118579E-2</v>
      </c>
      <c r="P1275" s="31">
        <f t="shared" ca="1" si="135"/>
        <v>-4.8982774428722592E-3</v>
      </c>
      <c r="R1275" s="44">
        <f t="shared" si="131"/>
        <v>38146.174899999998</v>
      </c>
    </row>
    <row r="1276" spans="1:24" s="26" customFormat="1" ht="12.95" customHeight="1" x14ac:dyDescent="0.2">
      <c r="A1276" s="72" t="s">
        <v>3304</v>
      </c>
      <c r="B1276" s="71" t="s">
        <v>360</v>
      </c>
      <c r="C1276" s="72">
        <v>53168.769</v>
      </c>
      <c r="D1276" s="72" t="s">
        <v>390</v>
      </c>
      <c r="E1276" s="47">
        <f t="shared" si="130"/>
        <v>12482.978573185608</v>
      </c>
      <c r="F1276" s="26">
        <f t="shared" si="134"/>
        <v>12483</v>
      </c>
      <c r="G1276" s="27">
        <f t="shared" si="132"/>
        <v>-1.7529240001749713E-2</v>
      </c>
      <c r="I1276" s="27">
        <f>G1276</f>
        <v>-1.7529240001749713E-2</v>
      </c>
      <c r="P1276" s="31">
        <f t="shared" ca="1" si="135"/>
        <v>-4.9182478726442908E-3</v>
      </c>
      <c r="R1276" s="44">
        <f t="shared" si="131"/>
        <v>38150.269</v>
      </c>
    </row>
    <row r="1277" spans="1:24" s="26" customFormat="1" ht="12.95" customHeight="1" x14ac:dyDescent="0.2">
      <c r="A1277" s="73" t="s">
        <v>386</v>
      </c>
      <c r="B1277" s="78" t="s">
        <v>360</v>
      </c>
      <c r="C1277" s="81">
        <v>53197.399400000002</v>
      </c>
      <c r="D1277" s="81">
        <v>2.0000000000000001E-4</v>
      </c>
      <c r="E1277" s="26">
        <f t="shared" si="130"/>
        <v>12517.974857495119</v>
      </c>
      <c r="F1277" s="26">
        <f t="shared" si="134"/>
        <v>12518</v>
      </c>
      <c r="G1277" s="27">
        <f t="shared" si="132"/>
        <v>-2.0569039996189531E-2</v>
      </c>
      <c r="J1277" s="27">
        <f>G1277</f>
        <v>-2.0569039996189531E-2</v>
      </c>
      <c r="P1277" s="31">
        <f t="shared" ca="1" si="135"/>
        <v>-5.0580408810485047E-3</v>
      </c>
      <c r="R1277" s="44">
        <f t="shared" si="131"/>
        <v>38178.899400000002</v>
      </c>
    </row>
    <row r="1278" spans="1:24" s="26" customFormat="1" ht="12.95" customHeight="1" x14ac:dyDescent="0.2">
      <c r="A1278" s="72" t="s">
        <v>3346</v>
      </c>
      <c r="B1278" s="71" t="s">
        <v>360</v>
      </c>
      <c r="C1278" s="72">
        <v>53200.671000000002</v>
      </c>
      <c r="D1278" s="72" t="s">
        <v>390</v>
      </c>
      <c r="E1278" s="47">
        <f t="shared" si="130"/>
        <v>12521.973888027245</v>
      </c>
      <c r="F1278" s="26">
        <f t="shared" si="134"/>
        <v>12522</v>
      </c>
      <c r="G1278" s="27">
        <f t="shared" si="132"/>
        <v>-2.1362159997806884E-2</v>
      </c>
      <c r="O1278" s="27">
        <f>G1278</f>
        <v>-2.1362159997806884E-2</v>
      </c>
      <c r="P1278" s="31">
        <f t="shared" ca="1" si="135"/>
        <v>-5.0740172248661328E-3</v>
      </c>
      <c r="R1278" s="44">
        <f t="shared" si="131"/>
        <v>38182.171000000002</v>
      </c>
    </row>
    <row r="1279" spans="1:24" s="26" customFormat="1" ht="12.95" customHeight="1" x14ac:dyDescent="0.2">
      <c r="A1279" s="49" t="s">
        <v>403</v>
      </c>
      <c r="B1279" s="51" t="s">
        <v>360</v>
      </c>
      <c r="C1279" s="49">
        <v>53201.489000000001</v>
      </c>
      <c r="D1279" s="49">
        <v>2E-3</v>
      </c>
      <c r="E1279" s="26">
        <f t="shared" si="130"/>
        <v>12522.973767894979</v>
      </c>
      <c r="F1279" s="26">
        <f t="shared" si="134"/>
        <v>12523</v>
      </c>
      <c r="G1279" s="27">
        <f t="shared" si="132"/>
        <v>-2.1460439995280467E-2</v>
      </c>
      <c r="O1279" s="27">
        <f>G1279</f>
        <v>-2.1460439995280467E-2</v>
      </c>
      <c r="P1279" s="31">
        <f t="shared" ca="1" si="135"/>
        <v>-5.0780113108205363E-3</v>
      </c>
      <c r="R1279" s="44">
        <f t="shared" si="131"/>
        <v>38182.989000000001</v>
      </c>
    </row>
    <row r="1280" spans="1:24" s="26" customFormat="1" ht="12.95" customHeight="1" x14ac:dyDescent="0.2">
      <c r="A1280" s="72" t="s">
        <v>3259</v>
      </c>
      <c r="B1280" s="71" t="s">
        <v>360</v>
      </c>
      <c r="C1280" s="72">
        <v>53224.4</v>
      </c>
      <c r="D1280" s="72" t="s">
        <v>390</v>
      </c>
      <c r="E1280" s="47">
        <f t="shared" si="130"/>
        <v>12550.978960620723</v>
      </c>
      <c r="F1280" s="26">
        <f t="shared" si="134"/>
        <v>12551</v>
      </c>
      <c r="G1280" s="27">
        <f t="shared" si="132"/>
        <v>-1.7212279999512248E-2</v>
      </c>
      <c r="I1280" s="27">
        <f>G1280</f>
        <v>-1.7212279999512248E-2</v>
      </c>
      <c r="P1280" s="31">
        <f t="shared" ca="1" si="135"/>
        <v>-5.1898457175439117E-3</v>
      </c>
      <c r="R1280" s="44">
        <f t="shared" si="131"/>
        <v>38205.9</v>
      </c>
    </row>
    <row r="1281" spans="1:18" s="26" customFormat="1" ht="12.95" customHeight="1" x14ac:dyDescent="0.2">
      <c r="A1281" s="73" t="s">
        <v>389</v>
      </c>
      <c r="B1281" s="53" t="s">
        <v>360</v>
      </c>
      <c r="C1281" s="73">
        <v>53224.40064</v>
      </c>
      <c r="D1281" s="73" t="s">
        <v>390</v>
      </c>
      <c r="E1281" s="26">
        <f t="shared" si="130"/>
        <v>12550.979742922818</v>
      </c>
      <c r="F1281" s="26">
        <f t="shared" si="134"/>
        <v>12551</v>
      </c>
      <c r="G1281" s="27"/>
      <c r="I1281" s="45">
        <v>-1.6572280001128092E-2</v>
      </c>
      <c r="P1281" s="31">
        <f t="shared" ca="1" si="135"/>
        <v>-5.1898457175439117E-3</v>
      </c>
      <c r="R1281" s="44">
        <f t="shared" si="131"/>
        <v>38205.90064</v>
      </c>
    </row>
    <row r="1282" spans="1:18" s="26" customFormat="1" ht="12.95" customHeight="1" x14ac:dyDescent="0.2">
      <c r="A1282" s="72" t="s">
        <v>3346</v>
      </c>
      <c r="B1282" s="71" t="s">
        <v>360</v>
      </c>
      <c r="C1282" s="72">
        <v>53259.576999999997</v>
      </c>
      <c r="D1282" s="72" t="s">
        <v>390</v>
      </c>
      <c r="E1282" s="47">
        <f t="shared" si="130"/>
        <v>12593.977461974369</v>
      </c>
      <c r="F1282" s="26">
        <f t="shared" si="134"/>
        <v>12594</v>
      </c>
      <c r="G1282" s="27">
        <f t="shared" ref="G1282:G1316" si="136">C1282-(C$7+F1282*C$8)</f>
        <v>-1.8438320003042463E-2</v>
      </c>
      <c r="I1282" s="27">
        <f t="shared" ref="I1282:I1287" si="137">G1282</f>
        <v>-1.8438320003042463E-2</v>
      </c>
      <c r="P1282" s="31">
        <f t="shared" ca="1" si="135"/>
        <v>-5.3615914135833817E-3</v>
      </c>
      <c r="R1282" s="44">
        <f t="shared" si="131"/>
        <v>38241.076999999997</v>
      </c>
    </row>
    <row r="1283" spans="1:18" s="26" customFormat="1" ht="12.95" customHeight="1" x14ac:dyDescent="0.2">
      <c r="A1283" s="72" t="s">
        <v>3346</v>
      </c>
      <c r="B1283" s="71" t="s">
        <v>360</v>
      </c>
      <c r="C1283" s="72">
        <v>53263.67</v>
      </c>
      <c r="D1283" s="72" t="s">
        <v>390</v>
      </c>
      <c r="E1283" s="47">
        <f t="shared" si="130"/>
        <v>12598.980528354121</v>
      </c>
      <c r="F1283" s="26">
        <f t="shared" si="134"/>
        <v>12599</v>
      </c>
      <c r="G1283" s="27">
        <f t="shared" si="136"/>
        <v>-1.5929720000713132E-2</v>
      </c>
      <c r="I1283" s="27">
        <f t="shared" si="137"/>
        <v>-1.5929720000713132E-2</v>
      </c>
      <c r="P1283" s="31">
        <f t="shared" ca="1" si="135"/>
        <v>-5.3815618433554133E-3</v>
      </c>
      <c r="R1283" s="44">
        <f t="shared" si="131"/>
        <v>38245.17</v>
      </c>
    </row>
    <row r="1284" spans="1:18" s="26" customFormat="1" ht="12.95" customHeight="1" x14ac:dyDescent="0.2">
      <c r="A1284" s="72" t="s">
        <v>3346</v>
      </c>
      <c r="B1284" s="71" t="s">
        <v>360</v>
      </c>
      <c r="C1284" s="72">
        <v>53268.576999999997</v>
      </c>
      <c r="D1284" s="72" t="s">
        <v>390</v>
      </c>
      <c r="E1284" s="47">
        <f t="shared" si="130"/>
        <v>12604.978585213499</v>
      </c>
      <c r="F1284" s="26">
        <f t="shared" si="134"/>
        <v>12605</v>
      </c>
      <c r="G1284" s="27">
        <f t="shared" si="136"/>
        <v>-1.7519400003948249E-2</v>
      </c>
      <c r="I1284" s="27">
        <f t="shared" si="137"/>
        <v>-1.7519400003948249E-2</v>
      </c>
      <c r="P1284" s="31">
        <f t="shared" ca="1" si="135"/>
        <v>-5.4055263590818484E-3</v>
      </c>
      <c r="R1284" s="44">
        <f t="shared" si="131"/>
        <v>38250.076999999997</v>
      </c>
    </row>
    <row r="1285" spans="1:18" s="26" customFormat="1" ht="12.95" customHeight="1" x14ac:dyDescent="0.2">
      <c r="A1285" s="72" t="s">
        <v>3346</v>
      </c>
      <c r="B1285" s="71" t="s">
        <v>360</v>
      </c>
      <c r="C1285" s="72">
        <v>53272.664400000001</v>
      </c>
      <c r="D1285" s="72" t="s">
        <v>390</v>
      </c>
      <c r="E1285" s="47">
        <f t="shared" si="130"/>
        <v>12609.974806449907</v>
      </c>
      <c r="F1285" s="26">
        <f t="shared" si="134"/>
        <v>12610</v>
      </c>
      <c r="G1285" s="27">
        <f t="shared" si="136"/>
        <v>-2.0610799998394214E-2</v>
      </c>
      <c r="I1285" s="27">
        <f t="shared" si="137"/>
        <v>-2.0610799998394214E-2</v>
      </c>
      <c r="P1285" s="31">
        <f t="shared" ca="1" si="135"/>
        <v>-5.4254967888538799E-3</v>
      </c>
      <c r="R1285" s="44">
        <f t="shared" si="131"/>
        <v>38254.164400000001</v>
      </c>
    </row>
    <row r="1286" spans="1:18" s="26" customFormat="1" ht="12.95" customHeight="1" x14ac:dyDescent="0.2">
      <c r="A1286" s="72" t="s">
        <v>3382</v>
      </c>
      <c r="B1286" s="71" t="s">
        <v>360</v>
      </c>
      <c r="C1286" s="72">
        <v>53477.190300000002</v>
      </c>
      <c r="D1286" s="72" t="s">
        <v>390</v>
      </c>
      <c r="E1286" s="47">
        <f t="shared" si="130"/>
        <v>12859.976432171452</v>
      </c>
      <c r="F1286" s="26">
        <f t="shared" si="134"/>
        <v>12860</v>
      </c>
      <c r="G1286" s="27">
        <f t="shared" si="136"/>
        <v>-1.928079999925103E-2</v>
      </c>
      <c r="I1286" s="27">
        <f t="shared" si="137"/>
        <v>-1.928079999925103E-2</v>
      </c>
      <c r="P1286" s="31">
        <f t="shared" ca="1" si="135"/>
        <v>-6.4240182774554302E-3</v>
      </c>
      <c r="R1286" s="44">
        <f t="shared" si="131"/>
        <v>38458.690300000002</v>
      </c>
    </row>
    <row r="1287" spans="1:18" s="26" customFormat="1" ht="12.95" customHeight="1" x14ac:dyDescent="0.2">
      <c r="A1287" s="72" t="s">
        <v>3346</v>
      </c>
      <c r="B1287" s="71" t="s">
        <v>360</v>
      </c>
      <c r="C1287" s="72">
        <v>53528.73</v>
      </c>
      <c r="D1287" s="72" t="s">
        <v>390</v>
      </c>
      <c r="E1287" s="47">
        <f t="shared" si="130"/>
        <v>12922.975831216761</v>
      </c>
      <c r="F1287" s="26">
        <f t="shared" si="134"/>
        <v>12923</v>
      </c>
      <c r="G1287" s="27">
        <f t="shared" si="136"/>
        <v>-1.9772439998632763E-2</v>
      </c>
      <c r="I1287" s="27">
        <f t="shared" si="137"/>
        <v>-1.9772439998632763E-2</v>
      </c>
      <c r="P1287" s="31">
        <f t="shared" ca="1" si="135"/>
        <v>-6.6756456925830265E-3</v>
      </c>
      <c r="R1287" s="44">
        <f t="shared" si="131"/>
        <v>38510.230000000003</v>
      </c>
    </row>
    <row r="1288" spans="1:18" s="26" customFormat="1" ht="12.95" customHeight="1" x14ac:dyDescent="0.2">
      <c r="A1288" s="49" t="s">
        <v>398</v>
      </c>
      <c r="B1288" s="51" t="s">
        <v>360</v>
      </c>
      <c r="C1288" s="49">
        <v>53528.730900000002</v>
      </c>
      <c r="D1288" s="49">
        <v>2.9999999999999997E-4</v>
      </c>
      <c r="E1288" s="26">
        <f t="shared" si="130"/>
        <v>12922.976931329085</v>
      </c>
      <c r="F1288" s="26">
        <f t="shared" si="134"/>
        <v>12923</v>
      </c>
      <c r="G1288" s="27">
        <f t="shared" si="136"/>
        <v>-1.8872439999540802E-2</v>
      </c>
      <c r="J1288" s="27">
        <f>G1288</f>
        <v>-1.8872439999540802E-2</v>
      </c>
      <c r="P1288" s="31">
        <f t="shared" ca="1" si="135"/>
        <v>-6.6756456925830265E-3</v>
      </c>
      <c r="R1288" s="44">
        <f t="shared" si="131"/>
        <v>38510.230900000002</v>
      </c>
    </row>
    <row r="1289" spans="1:18" s="26" customFormat="1" ht="12.95" customHeight="1" x14ac:dyDescent="0.2">
      <c r="A1289" s="49" t="s">
        <v>398</v>
      </c>
      <c r="B1289" s="51" t="s">
        <v>360</v>
      </c>
      <c r="C1289" s="49">
        <v>53532.820899999999</v>
      </c>
      <c r="D1289" s="49">
        <v>5.0000000000000001E-4</v>
      </c>
      <c r="E1289" s="26">
        <f t="shared" si="130"/>
        <v>12927.976330667752</v>
      </c>
      <c r="F1289" s="26">
        <f t="shared" si="134"/>
        <v>12928</v>
      </c>
      <c r="G1289" s="27">
        <f t="shared" si="136"/>
        <v>-1.936384000146063E-2</v>
      </c>
      <c r="J1289" s="27">
        <f>G1289</f>
        <v>-1.936384000146063E-2</v>
      </c>
      <c r="P1289" s="31">
        <f t="shared" ca="1" si="135"/>
        <v>-6.6956161223550581E-3</v>
      </c>
      <c r="R1289" s="44">
        <f t="shared" si="131"/>
        <v>38514.320899999999</v>
      </c>
    </row>
    <row r="1290" spans="1:18" s="26" customFormat="1" ht="12.95" customHeight="1" x14ac:dyDescent="0.2">
      <c r="A1290" s="49" t="s">
        <v>398</v>
      </c>
      <c r="B1290" s="51" t="s">
        <v>360</v>
      </c>
      <c r="C1290" s="49">
        <v>53555.728799999997</v>
      </c>
      <c r="D1290" s="49">
        <v>4.0000000000000002E-4</v>
      </c>
      <c r="E1290" s="26">
        <f t="shared" si="130"/>
        <v>12955.977734117712</v>
      </c>
      <c r="F1290" s="26">
        <f t="shared" si="134"/>
        <v>12956</v>
      </c>
      <c r="G1290" s="27">
        <f t="shared" si="136"/>
        <v>-1.82156800001394E-2</v>
      </c>
      <c r="J1290" s="27">
        <f>G1290</f>
        <v>-1.82156800001394E-2</v>
      </c>
      <c r="P1290" s="31">
        <f t="shared" ca="1" si="135"/>
        <v>-6.8074505290784265E-3</v>
      </c>
      <c r="R1290" s="44">
        <f t="shared" si="131"/>
        <v>38537.228799999997</v>
      </c>
    </row>
    <row r="1291" spans="1:18" s="26" customFormat="1" ht="12.95" customHeight="1" x14ac:dyDescent="0.2">
      <c r="A1291" s="72" t="s">
        <v>3346</v>
      </c>
      <c r="B1291" s="71" t="s">
        <v>360</v>
      </c>
      <c r="C1291" s="72">
        <v>53560.639000000003</v>
      </c>
      <c r="D1291" s="72" t="s">
        <v>390</v>
      </c>
      <c r="E1291" s="47">
        <f t="shared" si="130"/>
        <v>12961.979702487582</v>
      </c>
      <c r="F1291" s="26">
        <f t="shared" si="134"/>
        <v>12962</v>
      </c>
      <c r="G1291" s="27">
        <f t="shared" si="136"/>
        <v>-1.6605359996901825E-2</v>
      </c>
      <c r="I1291" s="27">
        <f>G1291</f>
        <v>-1.6605359996901825E-2</v>
      </c>
      <c r="P1291" s="31">
        <f t="shared" ca="1" si="135"/>
        <v>-6.8314150448048686E-3</v>
      </c>
      <c r="R1291" s="44">
        <f t="shared" si="131"/>
        <v>38542.139000000003</v>
      </c>
    </row>
    <row r="1292" spans="1:18" s="26" customFormat="1" ht="12.95" customHeight="1" x14ac:dyDescent="0.2">
      <c r="A1292" s="49" t="s">
        <v>403</v>
      </c>
      <c r="B1292" s="51" t="s">
        <v>360</v>
      </c>
      <c r="C1292" s="49">
        <v>53615.447999999997</v>
      </c>
      <c r="D1292" s="49">
        <v>2E-3</v>
      </c>
      <c r="E1292" s="26">
        <f t="shared" si="130"/>
        <v>13028.975320666848</v>
      </c>
      <c r="F1292" s="26">
        <f t="shared" si="134"/>
        <v>13029</v>
      </c>
      <c r="G1292" s="27">
        <f t="shared" si="136"/>
        <v>-2.0190120005281642E-2</v>
      </c>
      <c r="O1292" s="27">
        <f>G1292</f>
        <v>-2.0190120005281642E-2</v>
      </c>
      <c r="P1292" s="31">
        <f t="shared" ca="1" si="135"/>
        <v>-7.0990188037500859E-3</v>
      </c>
      <c r="R1292" s="44">
        <f t="shared" si="131"/>
        <v>38596.947999999997</v>
      </c>
    </row>
    <row r="1293" spans="1:18" s="26" customFormat="1" ht="12.95" customHeight="1" x14ac:dyDescent="0.2">
      <c r="A1293" s="72" t="s">
        <v>3346</v>
      </c>
      <c r="B1293" s="71" t="s">
        <v>360</v>
      </c>
      <c r="C1293" s="72">
        <v>53673.538</v>
      </c>
      <c r="D1293" s="72" t="s">
        <v>390</v>
      </c>
      <c r="E1293" s="47">
        <f t="shared" si="130"/>
        <v>13099.981459440301</v>
      </c>
      <c r="F1293" s="26">
        <f t="shared" si="134"/>
        <v>13100</v>
      </c>
      <c r="G1293" s="27">
        <f t="shared" si="136"/>
        <v>-1.5167999998084269E-2</v>
      </c>
      <c r="O1293" s="27">
        <f>G1293</f>
        <v>-1.5167999998084269E-2</v>
      </c>
      <c r="P1293" s="31">
        <f t="shared" ca="1" si="135"/>
        <v>-7.3825989065129244E-3</v>
      </c>
      <c r="R1293" s="44">
        <f t="shared" si="131"/>
        <v>38655.038</v>
      </c>
    </row>
    <row r="1294" spans="1:18" s="26" customFormat="1" ht="12.95" customHeight="1" x14ac:dyDescent="0.2">
      <c r="A1294" s="72" t="s">
        <v>3405</v>
      </c>
      <c r="B1294" s="71" t="s">
        <v>360</v>
      </c>
      <c r="C1294" s="72">
        <v>53874.786699999997</v>
      </c>
      <c r="D1294" s="72" t="s">
        <v>390</v>
      </c>
      <c r="E1294" s="47">
        <f t="shared" si="130"/>
        <v>13345.977209486367</v>
      </c>
      <c r="F1294" s="26">
        <f t="shared" si="134"/>
        <v>13346</v>
      </c>
      <c r="G1294" s="27">
        <f t="shared" si="136"/>
        <v>-1.8644880001374986E-2</v>
      </c>
      <c r="O1294" s="27">
        <f>G1294</f>
        <v>-1.8644880001374986E-2</v>
      </c>
      <c r="P1294" s="31">
        <f t="shared" ca="1" si="135"/>
        <v>-8.3651440512968536E-3</v>
      </c>
      <c r="R1294" s="44">
        <f t="shared" si="131"/>
        <v>38856.286699999997</v>
      </c>
    </row>
    <row r="1295" spans="1:18" s="26" customFormat="1" ht="12.95" customHeight="1" x14ac:dyDescent="0.2">
      <c r="A1295" s="74" t="s">
        <v>378</v>
      </c>
      <c r="B1295" s="78"/>
      <c r="C1295" s="73">
        <v>53894.421000000002</v>
      </c>
      <c r="D1295" s="73">
        <v>2.9999999999999997E-4</v>
      </c>
      <c r="E1295" s="47">
        <f t="shared" si="130"/>
        <v>13369.977137710157</v>
      </c>
      <c r="F1295" s="26">
        <f t="shared" si="134"/>
        <v>13370</v>
      </c>
      <c r="G1295" s="27">
        <f t="shared" si="136"/>
        <v>-1.8703599998843856E-2</v>
      </c>
      <c r="J1295" s="27">
        <f>G1295</f>
        <v>-1.8703599998843856E-2</v>
      </c>
      <c r="P1295" s="31">
        <f t="shared" ca="1" si="135"/>
        <v>-8.461002114202601E-3</v>
      </c>
      <c r="R1295" s="44">
        <f t="shared" si="131"/>
        <v>38875.921000000002</v>
      </c>
    </row>
    <row r="1296" spans="1:18" s="26" customFormat="1" ht="12.95" customHeight="1" x14ac:dyDescent="0.2">
      <c r="A1296" s="72" t="s">
        <v>3416</v>
      </c>
      <c r="B1296" s="71" t="s">
        <v>360</v>
      </c>
      <c r="C1296" s="72">
        <v>53948.421000000002</v>
      </c>
      <c r="D1296" s="72" t="s">
        <v>390</v>
      </c>
      <c r="E1296" s="47">
        <f t="shared" si="130"/>
        <v>13435.983877144934</v>
      </c>
      <c r="F1296" s="26">
        <f t="shared" si="134"/>
        <v>13436</v>
      </c>
      <c r="G1296" s="27">
        <f t="shared" si="136"/>
        <v>-1.3190079997002613E-2</v>
      </c>
      <c r="I1296" s="27">
        <f t="shared" ref="I1296:I1305" si="138">G1296</f>
        <v>-1.3190079997002613E-2</v>
      </c>
      <c r="P1296" s="31">
        <f t="shared" ca="1" si="135"/>
        <v>-8.7246117871934148E-3</v>
      </c>
      <c r="R1296" s="44">
        <f t="shared" si="131"/>
        <v>38929.921000000002</v>
      </c>
    </row>
    <row r="1297" spans="1:18" s="26" customFormat="1" ht="12.95" customHeight="1" x14ac:dyDescent="0.2">
      <c r="A1297" s="72" t="s">
        <v>3405</v>
      </c>
      <c r="B1297" s="71" t="s">
        <v>360</v>
      </c>
      <c r="C1297" s="72">
        <v>53960.686699999998</v>
      </c>
      <c r="D1297" s="72" t="s">
        <v>390</v>
      </c>
      <c r="E1297" s="47">
        <f t="shared" si="130"/>
        <v>13450.976819068728</v>
      </c>
      <c r="F1297" s="26">
        <f t="shared" si="134"/>
        <v>13451</v>
      </c>
      <c r="G1297" s="27">
        <f t="shared" si="136"/>
        <v>-1.8964280003274325E-2</v>
      </c>
      <c r="I1297" s="27">
        <f t="shared" si="138"/>
        <v>-1.8964280003274325E-2</v>
      </c>
      <c r="P1297" s="31">
        <f t="shared" ca="1" si="135"/>
        <v>-8.7845230765095095E-3</v>
      </c>
      <c r="R1297" s="44">
        <f t="shared" si="131"/>
        <v>38942.186699999998</v>
      </c>
    </row>
    <row r="1298" spans="1:18" s="26" customFormat="1" ht="12.95" customHeight="1" x14ac:dyDescent="0.2">
      <c r="A1298" s="72" t="s">
        <v>3425</v>
      </c>
      <c r="B1298" s="71" t="s">
        <v>360</v>
      </c>
      <c r="C1298" s="72">
        <v>54008.957000000002</v>
      </c>
      <c r="D1298" s="72" t="s">
        <v>390</v>
      </c>
      <c r="E1298" s="47">
        <f t="shared" si="130"/>
        <v>13509.979876745374</v>
      </c>
      <c r="F1298" s="26">
        <f t="shared" ref="F1298:F1329" si="139">ROUND(2*E1298,0)/2</f>
        <v>13510</v>
      </c>
      <c r="G1298" s="27">
        <f t="shared" si="136"/>
        <v>-1.6462799998407718E-2</v>
      </c>
      <c r="I1298" s="27">
        <f t="shared" si="138"/>
        <v>-1.6462799998407718E-2</v>
      </c>
      <c r="P1298" s="31">
        <f t="shared" ca="1" si="135"/>
        <v>-9.0201741478194708E-3</v>
      </c>
      <c r="R1298" s="44">
        <f t="shared" si="131"/>
        <v>38990.457000000002</v>
      </c>
    </row>
    <row r="1299" spans="1:18" s="26" customFormat="1" ht="12.95" customHeight="1" x14ac:dyDescent="0.2">
      <c r="A1299" s="72" t="s">
        <v>3405</v>
      </c>
      <c r="B1299" s="71" t="s">
        <v>360</v>
      </c>
      <c r="C1299" s="72">
        <v>54211.842299999997</v>
      </c>
      <c r="D1299" s="72" t="s">
        <v>390</v>
      </c>
      <c r="E1299" s="47">
        <f t="shared" si="130"/>
        <v>13757.976119935121</v>
      </c>
      <c r="F1299" s="26">
        <f t="shared" si="139"/>
        <v>13758</v>
      </c>
      <c r="G1299" s="27">
        <f t="shared" si="136"/>
        <v>-1.9536240004526917E-2</v>
      </c>
      <c r="I1299" s="27">
        <f t="shared" si="138"/>
        <v>-1.9536240004526917E-2</v>
      </c>
      <c r="P1299" s="31">
        <f t="shared" ca="1" si="135"/>
        <v>-1.0010707464512214E-2</v>
      </c>
      <c r="R1299" s="44">
        <f t="shared" si="131"/>
        <v>39193.342299999997</v>
      </c>
    </row>
    <row r="1300" spans="1:18" s="26" customFormat="1" ht="12.95" customHeight="1" x14ac:dyDescent="0.2">
      <c r="A1300" s="72" t="s">
        <v>3405</v>
      </c>
      <c r="B1300" s="71" t="s">
        <v>360</v>
      </c>
      <c r="C1300" s="72">
        <v>54238.839800000002</v>
      </c>
      <c r="D1300" s="72" t="s">
        <v>390</v>
      </c>
      <c r="E1300" s="47">
        <f t="shared" si="130"/>
        <v>13790.97643378495</v>
      </c>
      <c r="F1300" s="26">
        <f t="shared" si="139"/>
        <v>13791</v>
      </c>
      <c r="G1300" s="27">
        <f t="shared" si="136"/>
        <v>-1.9279479995020665E-2</v>
      </c>
      <c r="I1300" s="27">
        <f t="shared" si="138"/>
        <v>-1.9279479995020665E-2</v>
      </c>
      <c r="P1300" s="31">
        <f t="shared" ca="1" si="135"/>
        <v>-1.0142512301007621E-2</v>
      </c>
      <c r="R1300" s="44">
        <f t="shared" si="131"/>
        <v>39220.339800000002</v>
      </c>
    </row>
    <row r="1301" spans="1:18" s="26" customFormat="1" ht="12.95" customHeight="1" x14ac:dyDescent="0.2">
      <c r="A1301" s="72" t="s">
        <v>3405</v>
      </c>
      <c r="B1301" s="71" t="s">
        <v>360</v>
      </c>
      <c r="C1301" s="72">
        <v>54243.745999999999</v>
      </c>
      <c r="D1301" s="72" t="s">
        <v>390</v>
      </c>
      <c r="E1301" s="47">
        <f t="shared" ref="E1301:E1364" si="140">(C1301-C$7)/C$8</f>
        <v>13796.973512766705</v>
      </c>
      <c r="F1301" s="26">
        <f t="shared" si="139"/>
        <v>13797</v>
      </c>
      <c r="G1301" s="27">
        <f t="shared" si="136"/>
        <v>-2.1669159999873955E-2</v>
      </c>
      <c r="I1301" s="27">
        <f t="shared" si="138"/>
        <v>-2.1669159999873955E-2</v>
      </c>
      <c r="P1301" s="31">
        <f t="shared" ca="1" si="135"/>
        <v>-1.0166476816734056E-2</v>
      </c>
      <c r="R1301" s="44">
        <f t="shared" ref="R1301:R1364" si="141">+C1301-15018.5</f>
        <v>39225.245999999999</v>
      </c>
    </row>
    <row r="1302" spans="1:18" s="26" customFormat="1" ht="12.95" customHeight="1" x14ac:dyDescent="0.2">
      <c r="A1302" s="72" t="s">
        <v>3405</v>
      </c>
      <c r="B1302" s="71" t="s">
        <v>360</v>
      </c>
      <c r="C1302" s="72">
        <v>54288.745999999999</v>
      </c>
      <c r="D1302" s="72" t="s">
        <v>390</v>
      </c>
      <c r="E1302" s="47">
        <f t="shared" si="140"/>
        <v>13851.979128962354</v>
      </c>
      <c r="F1302" s="26">
        <f t="shared" si="139"/>
        <v>13852</v>
      </c>
      <c r="G1302" s="27">
        <f t="shared" si="136"/>
        <v>-1.7074560004402883E-2</v>
      </c>
      <c r="I1302" s="27">
        <f t="shared" si="138"/>
        <v>-1.7074560004402883E-2</v>
      </c>
      <c r="P1302" s="31">
        <f t="shared" ca="1" si="135"/>
        <v>-1.0386151544226396E-2</v>
      </c>
      <c r="R1302" s="44">
        <f t="shared" si="141"/>
        <v>39270.245999999999</v>
      </c>
    </row>
    <row r="1303" spans="1:18" s="26" customFormat="1" ht="12.95" customHeight="1" x14ac:dyDescent="0.2">
      <c r="A1303" s="72" t="s">
        <v>3405</v>
      </c>
      <c r="B1303" s="71" t="s">
        <v>360</v>
      </c>
      <c r="C1303" s="72">
        <v>54297.743999999999</v>
      </c>
      <c r="D1303" s="72" t="s">
        <v>390</v>
      </c>
      <c r="E1303" s="47">
        <f t="shared" si="140"/>
        <v>13862.977807507428</v>
      </c>
      <c r="F1303" s="26">
        <f t="shared" si="139"/>
        <v>13863</v>
      </c>
      <c r="G1303" s="27">
        <f t="shared" si="136"/>
        <v>-1.8155639998440165E-2</v>
      </c>
      <c r="I1303" s="27">
        <f t="shared" si="138"/>
        <v>-1.8155639998440165E-2</v>
      </c>
      <c r="P1303" s="31">
        <f t="shared" ca="1" si="135"/>
        <v>-1.043008648972487E-2</v>
      </c>
      <c r="R1303" s="44">
        <f t="shared" si="141"/>
        <v>39279.243999999999</v>
      </c>
    </row>
    <row r="1304" spans="1:18" s="26" customFormat="1" ht="12.95" customHeight="1" x14ac:dyDescent="0.2">
      <c r="A1304" s="72" t="s">
        <v>3405</v>
      </c>
      <c r="B1304" s="71" t="s">
        <v>360</v>
      </c>
      <c r="C1304" s="72">
        <v>54301.833400000003</v>
      </c>
      <c r="D1304" s="72" t="s">
        <v>390</v>
      </c>
      <c r="E1304" s="47">
        <f t="shared" si="140"/>
        <v>13867.97647343789</v>
      </c>
      <c r="F1304" s="26">
        <f t="shared" si="139"/>
        <v>13868</v>
      </c>
      <c r="G1304" s="27">
        <f t="shared" si="136"/>
        <v>-1.9247039992478676E-2</v>
      </c>
      <c r="I1304" s="27">
        <f t="shared" si="138"/>
        <v>-1.9247039992478676E-2</v>
      </c>
      <c r="P1304" s="31">
        <f t="shared" ca="1" si="135"/>
        <v>-1.0450056919496901E-2</v>
      </c>
      <c r="R1304" s="44">
        <f t="shared" si="141"/>
        <v>39283.333400000003</v>
      </c>
    </row>
    <row r="1305" spans="1:18" s="26" customFormat="1" ht="12.95" customHeight="1" x14ac:dyDescent="0.2">
      <c r="A1305" s="72" t="s">
        <v>3405</v>
      </c>
      <c r="B1305" s="71" t="s">
        <v>360</v>
      </c>
      <c r="C1305" s="72">
        <v>54302.6512</v>
      </c>
      <c r="D1305" s="72" t="s">
        <v>390</v>
      </c>
      <c r="E1305" s="47">
        <f t="shared" si="140"/>
        <v>13868.976108836216</v>
      </c>
      <c r="F1305" s="26">
        <f t="shared" si="139"/>
        <v>13869</v>
      </c>
      <c r="G1305" s="27">
        <f t="shared" si="136"/>
        <v>-1.9545319999451749E-2</v>
      </c>
      <c r="I1305" s="27">
        <f t="shared" si="138"/>
        <v>-1.9545319999451749E-2</v>
      </c>
      <c r="P1305" s="31">
        <f t="shared" ref="P1305:P1336" ca="1" si="142">+C$11+C$12*F1305</f>
        <v>-1.0454051005451305E-2</v>
      </c>
      <c r="R1305" s="44">
        <f t="shared" si="141"/>
        <v>39284.1512</v>
      </c>
    </row>
    <row r="1306" spans="1:18" s="26" customFormat="1" ht="12.95" customHeight="1" x14ac:dyDescent="0.2">
      <c r="A1306" s="73" t="s">
        <v>387</v>
      </c>
      <c r="B1306" s="53" t="s">
        <v>360</v>
      </c>
      <c r="C1306" s="73">
        <v>54335.3753</v>
      </c>
      <c r="D1306" s="73">
        <v>1E-4</v>
      </c>
      <c r="E1306" s="47">
        <f t="shared" si="140"/>
        <v>13908.976315168393</v>
      </c>
      <c r="F1306" s="26">
        <f t="shared" si="139"/>
        <v>13909</v>
      </c>
      <c r="G1306" s="27">
        <f t="shared" si="136"/>
        <v>-1.9376520001969766E-2</v>
      </c>
      <c r="J1306" s="27">
        <f>G1306</f>
        <v>-1.9376520001969766E-2</v>
      </c>
      <c r="P1306" s="31">
        <f t="shared" ca="1" si="142"/>
        <v>-1.0613814443627551E-2</v>
      </c>
      <c r="R1306" s="44">
        <f t="shared" si="141"/>
        <v>39316.8753</v>
      </c>
    </row>
    <row r="1307" spans="1:18" s="26" customFormat="1" ht="12.95" customHeight="1" x14ac:dyDescent="0.2">
      <c r="A1307" s="74" t="s">
        <v>404</v>
      </c>
      <c r="B1307" s="53" t="s">
        <v>360</v>
      </c>
      <c r="C1307" s="73">
        <v>54356.645199999999</v>
      </c>
      <c r="D1307" s="73">
        <v>5.9999999999999995E-4</v>
      </c>
      <c r="E1307" s="47">
        <f t="shared" si="140"/>
        <v>13934.975514188833</v>
      </c>
      <c r="F1307" s="26">
        <f t="shared" si="139"/>
        <v>13935</v>
      </c>
      <c r="G1307" s="27">
        <f t="shared" si="136"/>
        <v>-2.0031799998832867E-2</v>
      </c>
      <c r="J1307" s="27">
        <f>G1307</f>
        <v>-2.0031799998832867E-2</v>
      </c>
      <c r="P1307" s="31">
        <f t="shared" ca="1" si="142"/>
        <v>-1.0717660678442112E-2</v>
      </c>
      <c r="R1307" s="44">
        <f t="shared" si="141"/>
        <v>39338.145199999999</v>
      </c>
    </row>
    <row r="1308" spans="1:18" s="26" customFormat="1" ht="12.95" customHeight="1" x14ac:dyDescent="0.2">
      <c r="A1308" s="49" t="s">
        <v>399</v>
      </c>
      <c r="B1308" s="51" t="s">
        <v>360</v>
      </c>
      <c r="C1308" s="49">
        <v>54367.280899999998</v>
      </c>
      <c r="D1308" s="49">
        <v>1E-4</v>
      </c>
      <c r="E1308" s="47">
        <f t="shared" si="140"/>
        <v>13947.97603045932</v>
      </c>
      <c r="F1308" s="26">
        <f t="shared" si="139"/>
        <v>13948</v>
      </c>
      <c r="G1308" s="27">
        <f t="shared" si="136"/>
        <v>-1.9609440001659095E-2</v>
      </c>
      <c r="J1308" s="27">
        <f>G1308</f>
        <v>-1.9609440001659095E-2</v>
      </c>
      <c r="P1308" s="31">
        <f t="shared" ca="1" si="142"/>
        <v>-1.0769583795849393E-2</v>
      </c>
      <c r="R1308" s="44">
        <f t="shared" si="141"/>
        <v>39348.780899999998</v>
      </c>
    </row>
    <row r="1309" spans="1:18" s="26" customFormat="1" ht="12.95" customHeight="1" x14ac:dyDescent="0.2">
      <c r="A1309" s="49" t="s">
        <v>399</v>
      </c>
      <c r="B1309" s="51" t="s">
        <v>360</v>
      </c>
      <c r="C1309" s="49">
        <v>54376.279799999997</v>
      </c>
      <c r="D1309" s="49">
        <v>1E-4</v>
      </c>
      <c r="E1309" s="47">
        <f t="shared" si="140"/>
        <v>13958.975809116719</v>
      </c>
      <c r="F1309" s="26">
        <f t="shared" si="139"/>
        <v>13959</v>
      </c>
      <c r="G1309" s="27">
        <f t="shared" si="136"/>
        <v>-1.9790520003880374E-2</v>
      </c>
      <c r="J1309" s="27">
        <f>G1309</f>
        <v>-1.9790520003880374E-2</v>
      </c>
      <c r="P1309" s="31">
        <f t="shared" ca="1" si="142"/>
        <v>-1.0813518741347866E-2</v>
      </c>
      <c r="R1309" s="44">
        <f t="shared" si="141"/>
        <v>39357.779799999997</v>
      </c>
    </row>
    <row r="1310" spans="1:18" s="26" customFormat="1" ht="12.95" customHeight="1" x14ac:dyDescent="0.2">
      <c r="A1310" s="49" t="s">
        <v>399</v>
      </c>
      <c r="B1310" s="51" t="s">
        <v>361</v>
      </c>
      <c r="C1310" s="49">
        <v>54392.232400000001</v>
      </c>
      <c r="D1310" s="49">
        <v>2.0000000000000001E-4</v>
      </c>
      <c r="E1310" s="47">
        <f t="shared" si="140"/>
        <v>13978.475422292784</v>
      </c>
      <c r="F1310" s="26">
        <f t="shared" si="139"/>
        <v>13978.5</v>
      </c>
      <c r="G1310" s="27">
        <f t="shared" si="136"/>
        <v>-2.0106980002310593E-2</v>
      </c>
      <c r="J1310" s="27">
        <f>G1310</f>
        <v>-2.0106980002310593E-2</v>
      </c>
      <c r="P1310" s="31">
        <f t="shared" ca="1" si="142"/>
        <v>-1.0891403417458784E-2</v>
      </c>
      <c r="R1310" s="44">
        <f t="shared" si="141"/>
        <v>39373.732400000001</v>
      </c>
    </row>
    <row r="1311" spans="1:18" s="26" customFormat="1" ht="12.95" customHeight="1" x14ac:dyDescent="0.2">
      <c r="A1311" s="72" t="s">
        <v>3464</v>
      </c>
      <c r="B1311" s="71" t="s">
        <v>360</v>
      </c>
      <c r="C1311" s="72">
        <v>54395.915000000001</v>
      </c>
      <c r="D1311" s="72" t="s">
        <v>390</v>
      </c>
      <c r="E1311" s="47">
        <f t="shared" si="140"/>
        <v>13982.976837452832</v>
      </c>
      <c r="F1311" s="26">
        <f t="shared" si="139"/>
        <v>13983</v>
      </c>
      <c r="G1311" s="27">
        <f t="shared" si="136"/>
        <v>-1.8949240002257284E-2</v>
      </c>
      <c r="I1311" s="27">
        <f>G1311</f>
        <v>-1.8949240002257284E-2</v>
      </c>
      <c r="P1311" s="31">
        <f t="shared" ca="1" si="142"/>
        <v>-1.0909376804253614E-2</v>
      </c>
      <c r="R1311" s="44">
        <f t="shared" si="141"/>
        <v>39377.415000000001</v>
      </c>
    </row>
    <row r="1312" spans="1:18" s="26" customFormat="1" ht="12.95" customHeight="1" x14ac:dyDescent="0.2">
      <c r="A1312" s="74" t="s">
        <v>408</v>
      </c>
      <c r="B1312" s="53" t="s">
        <v>360</v>
      </c>
      <c r="C1312" s="73">
        <v>54562.806900000003</v>
      </c>
      <c r="D1312" s="73">
        <v>1E-4</v>
      </c>
      <c r="E1312" s="47">
        <f t="shared" si="140"/>
        <v>14186.976655176446</v>
      </c>
      <c r="F1312" s="26">
        <f t="shared" si="139"/>
        <v>14187</v>
      </c>
      <c r="G1312" s="27">
        <f t="shared" si="136"/>
        <v>-1.9098359996860381E-2</v>
      </c>
      <c r="J1312" s="27">
        <f>G1312</f>
        <v>-1.9098359996860381E-2</v>
      </c>
      <c r="P1312" s="31">
        <f t="shared" ca="1" si="142"/>
        <v>-1.1724170338952483E-2</v>
      </c>
      <c r="R1312" s="44">
        <f t="shared" si="141"/>
        <v>39544.306900000003</v>
      </c>
    </row>
    <row r="1313" spans="1:18" s="26" customFormat="1" ht="12.95" customHeight="1" x14ac:dyDescent="0.2">
      <c r="A1313" s="74" t="s">
        <v>408</v>
      </c>
      <c r="B1313" s="53" t="s">
        <v>360</v>
      </c>
      <c r="C1313" s="73">
        <v>54573.441400000003</v>
      </c>
      <c r="D1313" s="73">
        <v>1E-4</v>
      </c>
      <c r="E1313" s="47">
        <f t="shared" si="140"/>
        <v>14199.975704630504</v>
      </c>
      <c r="F1313" s="26">
        <f t="shared" si="139"/>
        <v>14200</v>
      </c>
      <c r="G1313" s="27">
        <f t="shared" si="136"/>
        <v>-1.9875999998475891E-2</v>
      </c>
      <c r="J1313" s="27">
        <f>G1313</f>
        <v>-1.9875999998475891E-2</v>
      </c>
      <c r="P1313" s="31">
        <f t="shared" ca="1" si="142"/>
        <v>-1.1776093456359764E-2</v>
      </c>
      <c r="R1313" s="44">
        <f t="shared" si="141"/>
        <v>39554.941400000003</v>
      </c>
    </row>
    <row r="1314" spans="1:18" s="26" customFormat="1" ht="12.95" customHeight="1" x14ac:dyDescent="0.2">
      <c r="A1314" s="74" t="s">
        <v>408</v>
      </c>
      <c r="B1314" s="53" t="s">
        <v>360</v>
      </c>
      <c r="C1314" s="73">
        <v>54589.803999999996</v>
      </c>
      <c r="D1314" s="73">
        <v>1E-4</v>
      </c>
      <c r="E1314" s="47">
        <f t="shared" si="140"/>
        <v>14219.976480087449</v>
      </c>
      <c r="F1314" s="26">
        <f t="shared" si="139"/>
        <v>14220</v>
      </c>
      <c r="G1314" s="27">
        <f t="shared" si="136"/>
        <v>-1.9241599999077152E-2</v>
      </c>
      <c r="J1314" s="27">
        <f>G1314</f>
        <v>-1.9241599999077152E-2</v>
      </c>
      <c r="P1314" s="31">
        <f t="shared" ca="1" si="142"/>
        <v>-1.1855975175447883E-2</v>
      </c>
      <c r="R1314" s="44">
        <f t="shared" si="141"/>
        <v>39571.303999999996</v>
      </c>
    </row>
    <row r="1315" spans="1:18" s="26" customFormat="1" ht="12.95" customHeight="1" x14ac:dyDescent="0.2">
      <c r="A1315" s="74" t="s">
        <v>408</v>
      </c>
      <c r="B1315" s="53" t="s">
        <v>360</v>
      </c>
      <c r="C1315" s="73">
        <v>54616.801599999999</v>
      </c>
      <c r="D1315" s="73">
        <v>1E-4</v>
      </c>
      <c r="E1315" s="47">
        <f t="shared" si="140"/>
        <v>14252.976916171978</v>
      </c>
      <c r="F1315" s="26">
        <f t="shared" si="139"/>
        <v>14253</v>
      </c>
      <c r="G1315" s="27">
        <f t="shared" si="136"/>
        <v>-1.8884839999373071E-2</v>
      </c>
      <c r="J1315" s="27">
        <f>G1315</f>
        <v>-1.8884839999373071E-2</v>
      </c>
      <c r="P1315" s="31">
        <f t="shared" ca="1" si="142"/>
        <v>-1.198778001194329E-2</v>
      </c>
      <c r="R1315" s="44">
        <f t="shared" si="141"/>
        <v>39598.301599999999</v>
      </c>
    </row>
    <row r="1316" spans="1:18" s="26" customFormat="1" ht="12.95" customHeight="1" x14ac:dyDescent="0.2">
      <c r="A1316" s="72" t="s">
        <v>3485</v>
      </c>
      <c r="B1316" s="71" t="s">
        <v>361</v>
      </c>
      <c r="C1316" s="72">
        <v>54620.483200000002</v>
      </c>
      <c r="D1316" s="72" t="s">
        <v>390</v>
      </c>
      <c r="E1316" s="47">
        <f t="shared" si="140"/>
        <v>14257.477108985002</v>
      </c>
      <c r="F1316" s="26">
        <f t="shared" si="139"/>
        <v>14257.5</v>
      </c>
      <c r="G1316" s="27">
        <f t="shared" si="136"/>
        <v>-1.872709999588551E-2</v>
      </c>
      <c r="J1316" s="27">
        <f>G1316</f>
        <v>-1.872709999588551E-2</v>
      </c>
      <c r="P1316" s="31">
        <f t="shared" ca="1" si="142"/>
        <v>-1.200575339873812E-2</v>
      </c>
      <c r="R1316" s="44">
        <f t="shared" si="141"/>
        <v>39601.983200000002</v>
      </c>
    </row>
    <row r="1317" spans="1:18" s="26" customFormat="1" ht="12.95" customHeight="1" x14ac:dyDescent="0.2">
      <c r="A1317" s="73" t="s">
        <v>391</v>
      </c>
      <c r="B1317" s="53" t="s">
        <v>361</v>
      </c>
      <c r="C1317" s="73">
        <v>54620.483240000001</v>
      </c>
      <c r="D1317" s="73">
        <v>1.5E-3</v>
      </c>
      <c r="E1317" s="47">
        <f t="shared" si="140"/>
        <v>14257.477157878882</v>
      </c>
      <c r="F1317" s="26">
        <f t="shared" si="139"/>
        <v>14257.5</v>
      </c>
      <c r="G1317" s="27"/>
      <c r="O1317" s="45">
        <v>-1.8687099996895995E-2</v>
      </c>
      <c r="P1317" s="31">
        <f t="shared" ca="1" si="142"/>
        <v>-1.200575339873812E-2</v>
      </c>
      <c r="R1317" s="44">
        <f t="shared" si="141"/>
        <v>39601.983240000001</v>
      </c>
    </row>
    <row r="1318" spans="1:18" s="26" customFormat="1" ht="12.95" customHeight="1" x14ac:dyDescent="0.2">
      <c r="A1318" s="73" t="s">
        <v>391</v>
      </c>
      <c r="B1318" s="53" t="s">
        <v>361</v>
      </c>
      <c r="C1318" s="73">
        <v>54620.4836</v>
      </c>
      <c r="D1318" s="73">
        <v>1.6000000000000001E-3</v>
      </c>
      <c r="E1318" s="47">
        <f t="shared" si="140"/>
        <v>14257.477597923809</v>
      </c>
      <c r="F1318" s="26">
        <f t="shared" si="139"/>
        <v>14257.5</v>
      </c>
      <c r="G1318" s="27">
        <f t="shared" ref="G1318:G1350" si="143">C1318-(C$7+F1318*C$8)</f>
        <v>-1.8327099998714402E-2</v>
      </c>
      <c r="O1318" s="27">
        <f t="shared" ref="O1318:O1323" si="144">G1318</f>
        <v>-1.8327099998714402E-2</v>
      </c>
      <c r="P1318" s="31">
        <f t="shared" ca="1" si="142"/>
        <v>-1.200575339873812E-2</v>
      </c>
      <c r="R1318" s="44">
        <f t="shared" si="141"/>
        <v>39601.9836</v>
      </c>
    </row>
    <row r="1319" spans="1:18" s="26" customFormat="1" ht="12.95" customHeight="1" x14ac:dyDescent="0.2">
      <c r="A1319" s="72" t="s">
        <v>3485</v>
      </c>
      <c r="B1319" s="71" t="s">
        <v>361</v>
      </c>
      <c r="C1319" s="72">
        <v>54620.485200000003</v>
      </c>
      <c r="D1319" s="72" t="s">
        <v>390</v>
      </c>
      <c r="E1319" s="47">
        <f t="shared" si="140"/>
        <v>14257.479553679055</v>
      </c>
      <c r="F1319" s="26">
        <f t="shared" si="139"/>
        <v>14257.5</v>
      </c>
      <c r="G1319" s="27">
        <f t="shared" si="143"/>
        <v>-1.6727099995478056E-2</v>
      </c>
      <c r="J1319" s="27">
        <f>G1319</f>
        <v>-1.6727099995478056E-2</v>
      </c>
      <c r="P1319" s="31">
        <f t="shared" ca="1" si="142"/>
        <v>-1.200575339873812E-2</v>
      </c>
      <c r="R1319" s="44">
        <f t="shared" si="141"/>
        <v>39601.985200000003</v>
      </c>
    </row>
    <row r="1320" spans="1:18" s="26" customFormat="1" ht="12.95" customHeight="1" x14ac:dyDescent="0.2">
      <c r="A1320" s="73" t="s">
        <v>391</v>
      </c>
      <c r="B1320" s="53" t="s">
        <v>361</v>
      </c>
      <c r="C1320" s="73">
        <v>54620.485260000001</v>
      </c>
      <c r="D1320" s="73">
        <v>1.1999999999999999E-3</v>
      </c>
      <c r="E1320" s="47">
        <f t="shared" si="140"/>
        <v>14257.479627019875</v>
      </c>
      <c r="F1320" s="26">
        <f t="shared" si="139"/>
        <v>14257.5</v>
      </c>
      <c r="G1320" s="27">
        <f t="shared" si="143"/>
        <v>-1.6667099996993784E-2</v>
      </c>
      <c r="O1320" s="27">
        <f t="shared" si="144"/>
        <v>-1.6667099996993784E-2</v>
      </c>
      <c r="P1320" s="31">
        <f t="shared" ca="1" si="142"/>
        <v>-1.200575339873812E-2</v>
      </c>
      <c r="R1320" s="44">
        <f t="shared" si="141"/>
        <v>39601.985260000001</v>
      </c>
    </row>
    <row r="1321" spans="1:18" s="26" customFormat="1" ht="12.95" customHeight="1" x14ac:dyDescent="0.2">
      <c r="A1321" s="72" t="s">
        <v>3496</v>
      </c>
      <c r="B1321" s="71" t="s">
        <v>360</v>
      </c>
      <c r="C1321" s="72">
        <v>54663.432800000002</v>
      </c>
      <c r="D1321" s="72" t="s">
        <v>390</v>
      </c>
      <c r="E1321" s="47">
        <f t="shared" si="140"/>
        <v>14309.97642483737</v>
      </c>
      <c r="F1321" s="26">
        <f t="shared" si="139"/>
        <v>14310</v>
      </c>
      <c r="G1321" s="27">
        <f t="shared" si="143"/>
        <v>-1.9286799994006287E-2</v>
      </c>
      <c r="I1321" s="27">
        <f>G1321</f>
        <v>-1.9286799994006287E-2</v>
      </c>
      <c r="P1321" s="31">
        <f t="shared" ca="1" si="142"/>
        <v>-1.2215442911344444E-2</v>
      </c>
      <c r="R1321" s="44">
        <f t="shared" si="141"/>
        <v>39644.932800000002</v>
      </c>
    </row>
    <row r="1322" spans="1:18" s="26" customFormat="1" ht="12.95" customHeight="1" x14ac:dyDescent="0.2">
      <c r="A1322" s="72" t="s">
        <v>3485</v>
      </c>
      <c r="B1322" s="71" t="s">
        <v>361</v>
      </c>
      <c r="C1322" s="72">
        <v>54706.382100000003</v>
      </c>
      <c r="D1322" s="72" t="s">
        <v>390</v>
      </c>
      <c r="E1322" s="47">
        <f t="shared" si="140"/>
        <v>14362.475373985631</v>
      </c>
      <c r="F1322" s="26">
        <f t="shared" si="139"/>
        <v>14362.5</v>
      </c>
      <c r="G1322" s="27">
        <f t="shared" si="143"/>
        <v>-2.0146499999100342E-2</v>
      </c>
      <c r="I1322" s="27">
        <f>G1322</f>
        <v>-2.0146499999100342E-2</v>
      </c>
      <c r="P1322" s="31">
        <f t="shared" ca="1" si="142"/>
        <v>-1.2425132423950769E-2</v>
      </c>
      <c r="R1322" s="44">
        <f t="shared" si="141"/>
        <v>39687.882100000003</v>
      </c>
    </row>
    <row r="1323" spans="1:18" s="26" customFormat="1" ht="12.95" customHeight="1" x14ac:dyDescent="0.2">
      <c r="A1323" s="73" t="s">
        <v>391</v>
      </c>
      <c r="B1323" s="53" t="s">
        <v>361</v>
      </c>
      <c r="C1323" s="73">
        <v>54706.382109999999</v>
      </c>
      <c r="D1323" s="73">
        <v>2.9999999999999997E-4</v>
      </c>
      <c r="E1323" s="47">
        <f t="shared" si="140"/>
        <v>14362.475386209098</v>
      </c>
      <c r="F1323" s="26">
        <f t="shared" si="139"/>
        <v>14362.5</v>
      </c>
      <c r="G1323" s="27">
        <f t="shared" si="143"/>
        <v>-2.0136500002990942E-2</v>
      </c>
      <c r="O1323" s="27">
        <f t="shared" si="144"/>
        <v>-2.0136500002990942E-2</v>
      </c>
      <c r="P1323" s="31">
        <f t="shared" ca="1" si="142"/>
        <v>-1.2425132423950769E-2</v>
      </c>
      <c r="R1323" s="44">
        <f t="shared" si="141"/>
        <v>39687.882109999999</v>
      </c>
    </row>
    <row r="1324" spans="1:18" s="26" customFormat="1" ht="12.95" customHeight="1" x14ac:dyDescent="0.2">
      <c r="A1324" s="49" t="s">
        <v>392</v>
      </c>
      <c r="B1324" s="51" t="s">
        <v>360</v>
      </c>
      <c r="C1324" s="49">
        <v>54905.588400000001</v>
      </c>
      <c r="D1324" s="49">
        <v>4.0000000000000002E-4</v>
      </c>
      <c r="E1324" s="47">
        <f t="shared" si="140"/>
        <v>14605.974602464634</v>
      </c>
      <c r="F1324" s="26">
        <f t="shared" si="139"/>
        <v>14606</v>
      </c>
      <c r="G1324" s="27">
        <f t="shared" si="143"/>
        <v>-2.0777680001629051E-2</v>
      </c>
      <c r="J1324" s="27">
        <f>G1324</f>
        <v>-2.0777680001629051E-2</v>
      </c>
      <c r="P1324" s="31">
        <f t="shared" ca="1" si="142"/>
        <v>-1.3397692353848682E-2</v>
      </c>
      <c r="R1324" s="44">
        <f t="shared" si="141"/>
        <v>39887.088400000001</v>
      </c>
    </row>
    <row r="1325" spans="1:18" s="26" customFormat="1" ht="12.95" customHeight="1" x14ac:dyDescent="0.2">
      <c r="A1325" s="49" t="s">
        <v>394</v>
      </c>
      <c r="B1325" s="51" t="s">
        <v>360</v>
      </c>
      <c r="C1325" s="49">
        <v>54926.859499999999</v>
      </c>
      <c r="D1325" s="49">
        <v>1E-4</v>
      </c>
      <c r="E1325" s="47">
        <f t="shared" si="140"/>
        <v>14631.975268301503</v>
      </c>
      <c r="F1325" s="26">
        <f t="shared" si="139"/>
        <v>14632</v>
      </c>
      <c r="G1325" s="27">
        <f t="shared" si="143"/>
        <v>-2.0232959999702871E-2</v>
      </c>
      <c r="J1325" s="27">
        <f>G1325</f>
        <v>-2.0232959999702871E-2</v>
      </c>
      <c r="P1325" s="31">
        <f t="shared" ca="1" si="142"/>
        <v>-1.3501538588663251E-2</v>
      </c>
      <c r="R1325" s="44">
        <f t="shared" si="141"/>
        <v>39908.359499999999</v>
      </c>
    </row>
    <row r="1326" spans="1:18" s="26" customFormat="1" ht="12.95" customHeight="1" x14ac:dyDescent="0.2">
      <c r="A1326" s="49" t="s">
        <v>400</v>
      </c>
      <c r="B1326" s="51" t="s">
        <v>360</v>
      </c>
      <c r="C1326" s="49">
        <v>54933.404000000002</v>
      </c>
      <c r="D1326" s="49">
        <v>1E-4</v>
      </c>
      <c r="E1326" s="47">
        <f t="shared" si="140"/>
        <v>14639.974918416896</v>
      </c>
      <c r="F1326" s="26">
        <f t="shared" si="139"/>
        <v>14640</v>
      </c>
      <c r="G1326" s="27">
        <f t="shared" si="143"/>
        <v>-2.0519199999398552E-2</v>
      </c>
      <c r="J1326" s="27">
        <f>G1326</f>
        <v>-2.0519199999398552E-2</v>
      </c>
      <c r="P1326" s="31">
        <f t="shared" ca="1" si="142"/>
        <v>-1.35334912762985E-2</v>
      </c>
      <c r="R1326" s="44">
        <f t="shared" si="141"/>
        <v>39914.904000000002</v>
      </c>
    </row>
    <row r="1327" spans="1:18" s="26" customFormat="1" ht="12.95" customHeight="1" x14ac:dyDescent="0.2">
      <c r="A1327" s="74" t="s">
        <v>405</v>
      </c>
      <c r="B1327" s="53" t="s">
        <v>360</v>
      </c>
      <c r="C1327" s="73">
        <v>54942.403400000003</v>
      </c>
      <c r="D1327" s="73">
        <v>1E-4</v>
      </c>
      <c r="E1327" s="47">
        <f t="shared" si="140"/>
        <v>14650.975308247809</v>
      </c>
      <c r="F1327" s="26">
        <f t="shared" si="139"/>
        <v>14651</v>
      </c>
      <c r="G1327" s="27">
        <f t="shared" si="143"/>
        <v>-2.0200279999698978E-2</v>
      </c>
      <c r="K1327" s="27">
        <f>G1327</f>
        <v>-2.0200279999698978E-2</v>
      </c>
      <c r="P1327" s="31">
        <f t="shared" ca="1" si="142"/>
        <v>-1.3577426221796966E-2</v>
      </c>
      <c r="R1327" s="44">
        <f t="shared" si="141"/>
        <v>39923.903400000003</v>
      </c>
    </row>
    <row r="1328" spans="1:18" s="26" customFormat="1" ht="12.95" customHeight="1" x14ac:dyDescent="0.2">
      <c r="A1328" s="76" t="s">
        <v>388</v>
      </c>
      <c r="B1328" s="80" t="s">
        <v>360</v>
      </c>
      <c r="C1328" s="76">
        <v>54955.492700000003</v>
      </c>
      <c r="D1328" s="76">
        <v>1E-4</v>
      </c>
      <c r="E1328" s="47">
        <f t="shared" si="140"/>
        <v>14666.974975182691</v>
      </c>
      <c r="F1328" s="26">
        <f t="shared" si="139"/>
        <v>14667</v>
      </c>
      <c r="G1328" s="27">
        <f t="shared" si="143"/>
        <v>-2.047275999939302E-2</v>
      </c>
      <c r="J1328" s="27">
        <f>G1328</f>
        <v>-2.047275999939302E-2</v>
      </c>
      <c r="P1328" s="31">
        <f t="shared" ca="1" si="142"/>
        <v>-1.3641331597067465E-2</v>
      </c>
      <c r="R1328" s="44">
        <f t="shared" si="141"/>
        <v>39936.992700000003</v>
      </c>
    </row>
    <row r="1329" spans="1:18" s="26" customFormat="1" ht="12.95" customHeight="1" x14ac:dyDescent="0.2">
      <c r="A1329" s="74" t="s">
        <v>405</v>
      </c>
      <c r="B1329" s="53" t="s">
        <v>360</v>
      </c>
      <c r="C1329" s="73">
        <v>55008.669300000001</v>
      </c>
      <c r="D1329" s="73">
        <v>1E-4</v>
      </c>
      <c r="E1329" s="47">
        <f t="shared" si="140"/>
        <v>14731.97523407579</v>
      </c>
      <c r="F1329" s="26">
        <f t="shared" si="139"/>
        <v>14732</v>
      </c>
      <c r="G1329" s="27">
        <f t="shared" si="143"/>
        <v>-2.0260960001905914E-2</v>
      </c>
      <c r="K1329" s="27">
        <f>G1329</f>
        <v>-2.0260960001905914E-2</v>
      </c>
      <c r="P1329" s="31">
        <f t="shared" ca="1" si="142"/>
        <v>-1.3900947184103868E-2</v>
      </c>
      <c r="R1329" s="44">
        <f t="shared" si="141"/>
        <v>39990.169300000001</v>
      </c>
    </row>
    <row r="1330" spans="1:18" s="26" customFormat="1" ht="12.95" customHeight="1" x14ac:dyDescent="0.2">
      <c r="A1330" s="49" t="s">
        <v>401</v>
      </c>
      <c r="B1330" s="51" t="s">
        <v>360</v>
      </c>
      <c r="C1330" s="49">
        <v>55059.390700000004</v>
      </c>
      <c r="D1330" s="49">
        <v>1E-4</v>
      </c>
      <c r="E1330" s="47">
        <f t="shared" si="140"/>
        <v>14793.974386549258</v>
      </c>
      <c r="F1330" s="26">
        <f t="shared" ref="F1330:F1361" si="145">ROUND(2*E1330,0)/2</f>
        <v>14794</v>
      </c>
      <c r="G1330" s="27">
        <f t="shared" si="143"/>
        <v>-2.0954319996235427E-2</v>
      </c>
      <c r="J1330" s="27">
        <f>G1330</f>
        <v>-2.0954319996235427E-2</v>
      </c>
      <c r="P1330" s="31">
        <f t="shared" ca="1" si="142"/>
        <v>-1.4148580513277054E-2</v>
      </c>
      <c r="R1330" s="44">
        <f t="shared" si="141"/>
        <v>40040.890700000004</v>
      </c>
    </row>
    <row r="1331" spans="1:18" s="26" customFormat="1" ht="12.95" customHeight="1" x14ac:dyDescent="0.2">
      <c r="A1331" s="74" t="s">
        <v>405</v>
      </c>
      <c r="B1331" s="53" t="s">
        <v>360</v>
      </c>
      <c r="C1331" s="73">
        <v>55062.6636</v>
      </c>
      <c r="D1331" s="73">
        <v>1E-4</v>
      </c>
      <c r="E1331" s="47">
        <f t="shared" si="140"/>
        <v>14797.975006132516</v>
      </c>
      <c r="F1331" s="26">
        <f t="shared" si="145"/>
        <v>14798</v>
      </c>
      <c r="G1331" s="27">
        <f t="shared" si="143"/>
        <v>-2.0447440001589712E-2</v>
      </c>
      <c r="K1331" s="27">
        <f>G1331</f>
        <v>-2.0447440001589712E-2</v>
      </c>
      <c r="P1331" s="31">
        <f t="shared" ca="1" si="142"/>
        <v>-1.4164556857094682E-2</v>
      </c>
      <c r="R1331" s="44">
        <f t="shared" si="141"/>
        <v>40044.1636</v>
      </c>
    </row>
    <row r="1332" spans="1:18" s="26" customFormat="1" ht="12.95" customHeight="1" x14ac:dyDescent="0.2">
      <c r="A1332" s="49" t="s">
        <v>401</v>
      </c>
      <c r="B1332" s="51" t="s">
        <v>360</v>
      </c>
      <c r="C1332" s="49">
        <v>55068.390099999997</v>
      </c>
      <c r="D1332" s="49">
        <v>1E-4</v>
      </c>
      <c r="E1332" s="47">
        <f t="shared" si="140"/>
        <v>14804.974776380164</v>
      </c>
      <c r="F1332" s="26">
        <f t="shared" si="145"/>
        <v>14805</v>
      </c>
      <c r="G1332" s="27">
        <f t="shared" si="143"/>
        <v>-2.063540000381181E-2</v>
      </c>
      <c r="J1332" s="27">
        <f>G1332</f>
        <v>-2.063540000381181E-2</v>
      </c>
      <c r="P1332" s="31">
        <f t="shared" ca="1" si="142"/>
        <v>-1.419251545877552E-2</v>
      </c>
      <c r="R1332" s="44">
        <f t="shared" si="141"/>
        <v>40049.890099999997</v>
      </c>
    </row>
    <row r="1333" spans="1:18" s="26" customFormat="1" ht="12.95" customHeight="1" x14ac:dyDescent="0.2">
      <c r="A1333" s="49" t="s">
        <v>401</v>
      </c>
      <c r="B1333" s="51" t="s">
        <v>360</v>
      </c>
      <c r="C1333" s="49">
        <v>55086.388099999996</v>
      </c>
      <c r="D1333" s="49">
        <v>1E-4</v>
      </c>
      <c r="E1333" s="47">
        <f t="shared" si="140"/>
        <v>14826.974578164371</v>
      </c>
      <c r="F1333" s="26">
        <f t="shared" si="145"/>
        <v>14827</v>
      </c>
      <c r="G1333" s="27">
        <f t="shared" si="143"/>
        <v>-2.0797560006030835E-2</v>
      </c>
      <c r="J1333" s="27">
        <f>G1333</f>
        <v>-2.0797560006030835E-2</v>
      </c>
      <c r="P1333" s="31">
        <f t="shared" ca="1" si="142"/>
        <v>-1.4280385349772461E-2</v>
      </c>
      <c r="R1333" s="44">
        <f t="shared" si="141"/>
        <v>40067.888099999996</v>
      </c>
    </row>
    <row r="1334" spans="1:18" s="26" customFormat="1" ht="12.95" customHeight="1" x14ac:dyDescent="0.2">
      <c r="A1334" s="49" t="s">
        <v>393</v>
      </c>
      <c r="B1334" s="51" t="s">
        <v>360</v>
      </c>
      <c r="C1334" s="49">
        <v>55091.296399999999</v>
      </c>
      <c r="D1334" s="49">
        <v>1E-4</v>
      </c>
      <c r="E1334" s="47">
        <f t="shared" si="140"/>
        <v>14832.974224074887</v>
      </c>
      <c r="F1334" s="26">
        <f t="shared" si="145"/>
        <v>14833</v>
      </c>
      <c r="G1334" s="27">
        <f t="shared" si="143"/>
        <v>-2.1087239998450968E-2</v>
      </c>
      <c r="J1334" s="27">
        <f>G1334</f>
        <v>-2.1087239998450968E-2</v>
      </c>
      <c r="P1334" s="31">
        <f t="shared" ca="1" si="142"/>
        <v>-1.4304349865498896E-2</v>
      </c>
      <c r="R1334" s="44">
        <f t="shared" si="141"/>
        <v>40072.796399999999</v>
      </c>
    </row>
    <row r="1335" spans="1:18" s="26" customFormat="1" ht="12.95" customHeight="1" x14ac:dyDescent="0.2">
      <c r="A1335" s="74" t="s">
        <v>409</v>
      </c>
      <c r="B1335" s="53" t="s">
        <v>360</v>
      </c>
      <c r="C1335" s="73">
        <v>55098.660100000001</v>
      </c>
      <c r="D1335" s="73">
        <v>1E-4</v>
      </c>
      <c r="E1335" s="47">
        <f t="shared" si="140"/>
        <v>14841.975220874441</v>
      </c>
      <c r="F1335" s="26">
        <f t="shared" si="145"/>
        <v>14842</v>
      </c>
      <c r="G1335" s="27">
        <f t="shared" si="143"/>
        <v>-2.0271759996830951E-2</v>
      </c>
      <c r="K1335" s="27">
        <f>G1335</f>
        <v>-2.0271759996830951E-2</v>
      </c>
      <c r="P1335" s="31">
        <f t="shared" ca="1" si="142"/>
        <v>-1.4340296639088555E-2</v>
      </c>
      <c r="R1335" s="44">
        <f t="shared" si="141"/>
        <v>40080.160100000001</v>
      </c>
    </row>
    <row r="1336" spans="1:18" s="26" customFormat="1" ht="12.95" customHeight="1" x14ac:dyDescent="0.2">
      <c r="A1336" s="74" t="s">
        <v>406</v>
      </c>
      <c r="B1336" s="53" t="s">
        <v>360</v>
      </c>
      <c r="C1336" s="73">
        <v>55304.819900000002</v>
      </c>
      <c r="D1336" s="73">
        <v>1E-4</v>
      </c>
      <c r="E1336" s="47">
        <f t="shared" si="140"/>
        <v>15093.974039402701</v>
      </c>
      <c r="F1336" s="26">
        <f t="shared" si="145"/>
        <v>15094</v>
      </c>
      <c r="G1336" s="27">
        <f t="shared" si="143"/>
        <v>-2.1238319997792132E-2</v>
      </c>
      <c r="K1336" s="27">
        <f>G1336</f>
        <v>-2.1238319997792132E-2</v>
      </c>
      <c r="P1336" s="31">
        <f t="shared" ca="1" si="142"/>
        <v>-1.534680629959892E-2</v>
      </c>
      <c r="R1336" s="44">
        <f t="shared" si="141"/>
        <v>40286.319900000002</v>
      </c>
    </row>
    <row r="1337" spans="1:18" s="26" customFormat="1" ht="12.95" customHeight="1" x14ac:dyDescent="0.2">
      <c r="A1337" s="75" t="s">
        <v>395</v>
      </c>
      <c r="B1337" s="80" t="s">
        <v>360</v>
      </c>
      <c r="C1337" s="76">
        <v>55342.452400000002</v>
      </c>
      <c r="D1337" s="76">
        <v>2.0000000000000001E-4</v>
      </c>
      <c r="E1337" s="47">
        <f t="shared" si="140"/>
        <v>15139.974013880095</v>
      </c>
      <c r="F1337" s="26">
        <f t="shared" si="145"/>
        <v>15140</v>
      </c>
      <c r="G1337" s="27">
        <f t="shared" si="143"/>
        <v>-2.1259199995256495E-2</v>
      </c>
      <c r="J1337" s="27">
        <f>G1337</f>
        <v>-2.1259199995256495E-2</v>
      </c>
      <c r="P1337" s="31">
        <f t="shared" ref="P1337:P1368" ca="1" si="146">+C$11+C$12*F1337</f>
        <v>-1.5530534253501607E-2</v>
      </c>
      <c r="R1337" s="44">
        <f t="shared" si="141"/>
        <v>40323.952400000002</v>
      </c>
    </row>
    <row r="1338" spans="1:18" s="26" customFormat="1" ht="12.95" customHeight="1" x14ac:dyDescent="0.2">
      <c r="A1338" s="49" t="s">
        <v>402</v>
      </c>
      <c r="B1338" s="51" t="s">
        <v>360</v>
      </c>
      <c r="C1338" s="49">
        <v>55396.446499999998</v>
      </c>
      <c r="D1338" s="49">
        <v>1E-4</v>
      </c>
      <c r="E1338" s="47">
        <f t="shared" si="140"/>
        <v>15205.973541467412</v>
      </c>
      <c r="F1338" s="26">
        <f t="shared" si="145"/>
        <v>15206</v>
      </c>
      <c r="G1338" s="27">
        <f t="shared" si="143"/>
        <v>-2.1645680004439782E-2</v>
      </c>
      <c r="J1338" s="27">
        <f>G1338</f>
        <v>-2.1645680004439782E-2</v>
      </c>
      <c r="P1338" s="31">
        <f t="shared" ca="1" si="146"/>
        <v>-1.5794143926492414E-2</v>
      </c>
      <c r="R1338" s="44">
        <f t="shared" si="141"/>
        <v>40377.946499999998</v>
      </c>
    </row>
    <row r="1339" spans="1:18" s="26" customFormat="1" ht="12.95" customHeight="1" x14ac:dyDescent="0.2">
      <c r="A1339" s="49" t="s">
        <v>402</v>
      </c>
      <c r="B1339" s="51" t="s">
        <v>360</v>
      </c>
      <c r="C1339" s="49">
        <v>55670.509899999997</v>
      </c>
      <c r="D1339" s="49">
        <v>5.0000000000000001E-4</v>
      </c>
      <c r="E1339" s="47">
        <f t="shared" si="140"/>
        <v>15540.974123549066</v>
      </c>
      <c r="F1339" s="26">
        <f t="shared" si="145"/>
        <v>15541</v>
      </c>
      <c r="G1339" s="27">
        <f t="shared" si="143"/>
        <v>-2.1169480001844931E-2</v>
      </c>
      <c r="J1339" s="27">
        <f>G1339</f>
        <v>-2.1169480001844931E-2</v>
      </c>
      <c r="P1339" s="31">
        <f t="shared" ca="1" si="146"/>
        <v>-1.7132162721218501E-2</v>
      </c>
      <c r="R1339" s="44">
        <f t="shared" si="141"/>
        <v>40652.009899999997</v>
      </c>
    </row>
    <row r="1340" spans="1:18" s="26" customFormat="1" ht="12.95" customHeight="1" x14ac:dyDescent="0.2">
      <c r="A1340" s="74" t="s">
        <v>407</v>
      </c>
      <c r="B1340" s="53" t="s">
        <v>360</v>
      </c>
      <c r="C1340" s="73">
        <v>55673.7814</v>
      </c>
      <c r="D1340" s="73">
        <v>1E-4</v>
      </c>
      <c r="E1340" s="47">
        <f t="shared" si="140"/>
        <v>15544.973031846492</v>
      </c>
      <c r="F1340" s="26">
        <f t="shared" si="145"/>
        <v>15545</v>
      </c>
      <c r="G1340" s="27">
        <f t="shared" si="143"/>
        <v>-2.2062600000936072E-2</v>
      </c>
      <c r="K1340" s="27">
        <f>G1340</f>
        <v>-2.2062600000936072E-2</v>
      </c>
      <c r="P1340" s="31">
        <f t="shared" ca="1" si="146"/>
        <v>-1.7148139065036122E-2</v>
      </c>
      <c r="R1340" s="44">
        <f t="shared" si="141"/>
        <v>40655.2814</v>
      </c>
    </row>
    <row r="1341" spans="1:18" s="26" customFormat="1" ht="12.95" customHeight="1" x14ac:dyDescent="0.2">
      <c r="A1341" s="74" t="s">
        <v>410</v>
      </c>
      <c r="B1341" s="53" t="s">
        <v>360</v>
      </c>
      <c r="C1341" s="73">
        <v>55673.7814</v>
      </c>
      <c r="D1341" s="73">
        <v>1E-4</v>
      </c>
      <c r="E1341" s="47">
        <f t="shared" si="140"/>
        <v>15544.973031846492</v>
      </c>
      <c r="F1341" s="26">
        <f t="shared" si="145"/>
        <v>15545</v>
      </c>
      <c r="G1341" s="27">
        <f t="shared" si="143"/>
        <v>-2.2062600000936072E-2</v>
      </c>
      <c r="K1341" s="27">
        <f>G1341</f>
        <v>-2.2062600000936072E-2</v>
      </c>
      <c r="P1341" s="31">
        <f t="shared" ca="1" si="146"/>
        <v>-1.7148139065036122E-2</v>
      </c>
      <c r="R1341" s="44">
        <f t="shared" si="141"/>
        <v>40655.2814</v>
      </c>
    </row>
    <row r="1342" spans="1:18" s="26" customFormat="1" ht="12.95" customHeight="1" x14ac:dyDescent="0.2">
      <c r="A1342" s="72" t="s">
        <v>41</v>
      </c>
      <c r="B1342" s="71" t="s">
        <v>360</v>
      </c>
      <c r="C1342" s="72">
        <v>55717.140500000001</v>
      </c>
      <c r="D1342" s="72" t="s">
        <v>390</v>
      </c>
      <c r="E1342" s="47">
        <f t="shared" si="140"/>
        <v>15597.972898806243</v>
      </c>
      <c r="F1342" s="26">
        <f t="shared" si="145"/>
        <v>15598</v>
      </c>
      <c r="G1342" s="27">
        <f t="shared" si="143"/>
        <v>-2.2171440003148746E-2</v>
      </c>
      <c r="I1342" s="27">
        <f>G1342</f>
        <v>-2.2171440003148746E-2</v>
      </c>
      <c r="P1342" s="31">
        <f t="shared" ca="1" si="146"/>
        <v>-1.7359825620619655E-2</v>
      </c>
      <c r="R1342" s="44">
        <f t="shared" si="141"/>
        <v>40698.640500000001</v>
      </c>
    </row>
    <row r="1343" spans="1:18" s="26" customFormat="1" ht="12.95" customHeight="1" x14ac:dyDescent="0.2">
      <c r="A1343" s="74" t="s">
        <v>407</v>
      </c>
      <c r="B1343" s="53" t="s">
        <v>360</v>
      </c>
      <c r="C1343" s="73">
        <v>55836.582199999997</v>
      </c>
      <c r="D1343" s="73">
        <v>1E-4</v>
      </c>
      <c r="E1343" s="47">
        <f t="shared" si="140"/>
        <v>15743.972105649698</v>
      </c>
      <c r="F1343" s="26">
        <f t="shared" si="145"/>
        <v>15744</v>
      </c>
      <c r="G1343" s="27">
        <f t="shared" si="143"/>
        <v>-2.2820320002210792E-2</v>
      </c>
      <c r="K1343" s="27">
        <f>G1343</f>
        <v>-2.2820320002210792E-2</v>
      </c>
      <c r="P1343" s="31">
        <f t="shared" ca="1" si="146"/>
        <v>-1.7942962169962953E-2</v>
      </c>
      <c r="R1343" s="44">
        <f t="shared" si="141"/>
        <v>40818.082199999997</v>
      </c>
    </row>
    <row r="1344" spans="1:18" s="26" customFormat="1" ht="12.95" customHeight="1" x14ac:dyDescent="0.2">
      <c r="A1344" s="74" t="s">
        <v>412</v>
      </c>
      <c r="B1344" s="53" t="s">
        <v>360</v>
      </c>
      <c r="C1344" s="73">
        <v>55836.582199999997</v>
      </c>
      <c r="D1344" s="73">
        <v>1E-4</v>
      </c>
      <c r="E1344" s="47">
        <f t="shared" si="140"/>
        <v>15743.972105649698</v>
      </c>
      <c r="F1344" s="26">
        <f t="shared" si="145"/>
        <v>15744</v>
      </c>
      <c r="G1344" s="27">
        <f t="shared" si="143"/>
        <v>-2.2820320002210792E-2</v>
      </c>
      <c r="K1344" s="27">
        <f>G1344</f>
        <v>-2.2820320002210792E-2</v>
      </c>
      <c r="P1344" s="31">
        <f t="shared" ca="1" si="146"/>
        <v>-1.7942962169962953E-2</v>
      </c>
      <c r="R1344" s="44">
        <f t="shared" si="141"/>
        <v>40818.082199999997</v>
      </c>
    </row>
    <row r="1345" spans="1:21" s="26" customFormat="1" ht="12.95" customHeight="1" x14ac:dyDescent="0.2">
      <c r="A1345" s="74" t="s">
        <v>413</v>
      </c>
      <c r="B1345" s="53" t="s">
        <v>360</v>
      </c>
      <c r="C1345" s="73">
        <v>55836.582300000002</v>
      </c>
      <c r="D1345" s="73">
        <v>1E-4</v>
      </c>
      <c r="E1345" s="47">
        <f t="shared" si="140"/>
        <v>15743.972227884407</v>
      </c>
      <c r="F1345" s="26">
        <f t="shared" si="145"/>
        <v>15744</v>
      </c>
      <c r="G1345" s="27">
        <f t="shared" si="143"/>
        <v>-2.2720319997461047E-2</v>
      </c>
      <c r="K1345" s="27">
        <f>G1345</f>
        <v>-2.2720319997461047E-2</v>
      </c>
      <c r="P1345" s="31">
        <f t="shared" ca="1" si="146"/>
        <v>-1.7942962169962953E-2</v>
      </c>
      <c r="R1345" s="44">
        <f t="shared" si="141"/>
        <v>40818.082300000002</v>
      </c>
    </row>
    <row r="1346" spans="1:21" s="26" customFormat="1" ht="12.95" customHeight="1" x14ac:dyDescent="0.2">
      <c r="A1346" s="72" t="s">
        <v>46</v>
      </c>
      <c r="B1346" s="71" t="s">
        <v>360</v>
      </c>
      <c r="C1346" s="72">
        <v>56064.8315</v>
      </c>
      <c r="D1346" s="72" t="s">
        <v>390</v>
      </c>
      <c r="E1346" s="47">
        <f t="shared" si="140"/>
        <v>16022.971958821377</v>
      </c>
      <c r="F1346" s="26">
        <f t="shared" si="145"/>
        <v>16023</v>
      </c>
      <c r="G1346" s="27">
        <f t="shared" si="143"/>
        <v>-2.2940440001548268E-2</v>
      </c>
      <c r="I1346" s="27">
        <f>G1346</f>
        <v>-2.2940440001548268E-2</v>
      </c>
      <c r="P1346" s="31">
        <f t="shared" ca="1" si="146"/>
        <v>-1.9057312151242289E-2</v>
      </c>
      <c r="R1346" s="44">
        <f t="shared" si="141"/>
        <v>41046.3315</v>
      </c>
    </row>
    <row r="1347" spans="1:21" s="26" customFormat="1" ht="12.95" customHeight="1" x14ac:dyDescent="0.2">
      <c r="A1347" s="74" t="s">
        <v>413</v>
      </c>
      <c r="B1347" s="53" t="s">
        <v>360</v>
      </c>
      <c r="C1347" s="73">
        <v>56064.831599999998</v>
      </c>
      <c r="D1347" s="73">
        <v>1E-4</v>
      </c>
      <c r="E1347" s="47">
        <f t="shared" si="140"/>
        <v>16022.972081056078</v>
      </c>
      <c r="F1347" s="26">
        <f t="shared" si="145"/>
        <v>16023</v>
      </c>
      <c r="G1347" s="27">
        <f t="shared" si="143"/>
        <v>-2.284044000407448E-2</v>
      </c>
      <c r="K1347" s="27">
        <f>G1347</f>
        <v>-2.284044000407448E-2</v>
      </c>
      <c r="P1347" s="31">
        <f t="shared" ca="1" si="146"/>
        <v>-1.9057312151242289E-2</v>
      </c>
      <c r="R1347" s="44">
        <f t="shared" si="141"/>
        <v>41046.331599999998</v>
      </c>
    </row>
    <row r="1348" spans="1:21" s="26" customFormat="1" ht="12.95" customHeight="1" x14ac:dyDescent="0.2">
      <c r="A1348" s="74" t="s">
        <v>413</v>
      </c>
      <c r="B1348" s="53" t="s">
        <v>360</v>
      </c>
      <c r="C1348" s="73">
        <v>56187.5458</v>
      </c>
      <c r="D1348" s="73">
        <v>1E-4</v>
      </c>
      <c r="E1348" s="47">
        <f t="shared" si="140"/>
        <v>16172.971418543992</v>
      </c>
      <c r="F1348" s="26">
        <f t="shared" si="145"/>
        <v>16173</v>
      </c>
      <c r="G1348" s="27">
        <f t="shared" si="143"/>
        <v>-2.3382439998385962E-2</v>
      </c>
      <c r="K1348" s="27">
        <f>G1348</f>
        <v>-2.3382439998385962E-2</v>
      </c>
      <c r="P1348" s="31">
        <f t="shared" ca="1" si="146"/>
        <v>-1.9656425044403222E-2</v>
      </c>
      <c r="R1348" s="44">
        <f t="shared" si="141"/>
        <v>41169.0458</v>
      </c>
    </row>
    <row r="1349" spans="1:21" s="26" customFormat="1" ht="12.95" customHeight="1" x14ac:dyDescent="0.2">
      <c r="A1349" s="74" t="s">
        <v>414</v>
      </c>
      <c r="B1349" s="53" t="s">
        <v>360</v>
      </c>
      <c r="C1349" s="73">
        <v>56451.790999999997</v>
      </c>
      <c r="D1349" s="73">
        <v>1E-4</v>
      </c>
      <c r="E1349" s="47">
        <f t="shared" si="140"/>
        <v>16495.970753049372</v>
      </c>
      <c r="F1349" s="26">
        <f t="shared" si="145"/>
        <v>16496</v>
      </c>
      <c r="G1349" s="27">
        <f t="shared" si="143"/>
        <v>-2.3926880006911233E-2</v>
      </c>
      <c r="K1349" s="27">
        <f>G1349</f>
        <v>-2.3926880006911233E-2</v>
      </c>
      <c r="P1349" s="31">
        <f t="shared" ca="1" si="146"/>
        <v>-2.0946514807676439E-2</v>
      </c>
      <c r="R1349" s="44">
        <f t="shared" si="141"/>
        <v>41433.290999999997</v>
      </c>
    </row>
    <row r="1350" spans="1:21" s="26" customFormat="1" ht="12.95" customHeight="1" x14ac:dyDescent="0.2">
      <c r="A1350" s="74" t="s">
        <v>414</v>
      </c>
      <c r="B1350" s="53" t="s">
        <v>360</v>
      </c>
      <c r="C1350" s="73">
        <v>56479.606</v>
      </c>
      <c r="D1350" s="73">
        <v>1E-4</v>
      </c>
      <c r="E1350" s="47">
        <f t="shared" si="140"/>
        <v>16529.970335593422</v>
      </c>
      <c r="F1350" s="26">
        <f t="shared" si="145"/>
        <v>16530</v>
      </c>
      <c r="G1350" s="27">
        <f t="shared" si="143"/>
        <v>-2.4268399996799417E-2</v>
      </c>
      <c r="K1350" s="27">
        <f>G1350</f>
        <v>-2.4268399996799417E-2</v>
      </c>
      <c r="P1350" s="31">
        <f t="shared" ca="1" si="146"/>
        <v>-2.1082313730126243E-2</v>
      </c>
      <c r="R1350" s="44">
        <f t="shared" si="141"/>
        <v>41461.106</v>
      </c>
    </row>
    <row r="1351" spans="1:21" s="26" customFormat="1" ht="12.95" customHeight="1" x14ac:dyDescent="0.2">
      <c r="A1351" s="73" t="s">
        <v>411</v>
      </c>
      <c r="B1351" s="53" t="s">
        <v>360</v>
      </c>
      <c r="C1351" s="73">
        <v>56491.474999999999</v>
      </c>
      <c r="D1351" s="73">
        <v>6.0000000000000001E-3</v>
      </c>
      <c r="E1351" s="47">
        <f t="shared" si="140"/>
        <v>16544.478372451777</v>
      </c>
      <c r="F1351" s="26">
        <f t="shared" si="145"/>
        <v>16544.5</v>
      </c>
      <c r="J1351" s="27"/>
      <c r="P1351" s="31">
        <f t="shared" ca="1" si="146"/>
        <v>-2.1140227976465129E-2</v>
      </c>
      <c r="R1351" s="44">
        <f t="shared" si="141"/>
        <v>41472.974999999999</v>
      </c>
      <c r="U1351" s="27">
        <f>C1351-(C$7+F1351*C$8)</f>
        <v>-1.7693460002192296E-2</v>
      </c>
    </row>
    <row r="1352" spans="1:21" s="26" customFormat="1" ht="12.95" customHeight="1" x14ac:dyDescent="0.2">
      <c r="A1352" s="81" t="s">
        <v>416</v>
      </c>
      <c r="B1352" s="78" t="s">
        <v>360</v>
      </c>
      <c r="C1352" s="81">
        <v>56810.528299999998</v>
      </c>
      <c r="D1352" s="81">
        <v>5.1000000000000004E-3</v>
      </c>
      <c r="E1352" s="47">
        <f t="shared" si="140"/>
        <v>16934.47222502411</v>
      </c>
      <c r="F1352" s="26">
        <f t="shared" si="145"/>
        <v>16934.5</v>
      </c>
      <c r="J1352" s="27"/>
      <c r="P1352" s="31">
        <f t="shared" ca="1" si="146"/>
        <v>-2.2697921498683563E-2</v>
      </c>
      <c r="R1352" s="44">
        <f t="shared" si="141"/>
        <v>41792.028299999998</v>
      </c>
      <c r="U1352" s="27">
        <f>C1352-(C$7+F1352*C$8)</f>
        <v>-2.2722660003637429E-2</v>
      </c>
    </row>
    <row r="1353" spans="1:21" s="26" customFormat="1" ht="12.95" customHeight="1" x14ac:dyDescent="0.2">
      <c r="A1353" s="74" t="s">
        <v>415</v>
      </c>
      <c r="B1353" s="53" t="s">
        <v>360</v>
      </c>
      <c r="C1353" s="73">
        <v>56843.6584</v>
      </c>
      <c r="D1353" s="73">
        <v>1E-4</v>
      </c>
      <c r="E1353" s="47">
        <f t="shared" si="140"/>
        <v>16974.96870424908</v>
      </c>
      <c r="F1353" s="26">
        <f t="shared" si="145"/>
        <v>16975</v>
      </c>
      <c r="G1353" s="27">
        <f t="shared" ref="G1353:G1367" si="147">C1353-(C$7+F1353*C$8)</f>
        <v>-2.5603000001865439E-2</v>
      </c>
      <c r="K1353" s="27">
        <f t="shared" ref="K1353:K1361" si="148">G1353</f>
        <v>-2.5603000001865439E-2</v>
      </c>
      <c r="P1353" s="31">
        <f t="shared" ca="1" si="146"/>
        <v>-2.285968197983701E-2</v>
      </c>
      <c r="R1353" s="44">
        <f t="shared" si="141"/>
        <v>41825.1584</v>
      </c>
    </row>
    <row r="1354" spans="1:21" s="26" customFormat="1" ht="12.95" customHeight="1" x14ac:dyDescent="0.2">
      <c r="A1354" s="90" t="s">
        <v>40</v>
      </c>
      <c r="B1354" s="91" t="s">
        <v>360</v>
      </c>
      <c r="C1354" s="90">
        <v>57100.540358999999</v>
      </c>
      <c r="D1354" s="90">
        <v>2.5900000000000001E-4</v>
      </c>
      <c r="E1354" s="47">
        <f t="shared" si="140"/>
        <v>17288.967603012195</v>
      </c>
      <c r="F1354" s="26">
        <f t="shared" si="145"/>
        <v>17289</v>
      </c>
      <c r="G1354" s="27">
        <f t="shared" si="147"/>
        <v>-2.6503920002141967E-2</v>
      </c>
      <c r="K1354" s="27">
        <f t="shared" si="148"/>
        <v>-2.6503920002141967E-2</v>
      </c>
      <c r="P1354" s="31">
        <f t="shared" ca="1" si="146"/>
        <v>-2.4113824969520567E-2</v>
      </c>
      <c r="R1354" s="44">
        <f t="shared" si="141"/>
        <v>42082.040358999999</v>
      </c>
    </row>
    <row r="1355" spans="1:21" s="26" customFormat="1" ht="12.95" customHeight="1" x14ac:dyDescent="0.2">
      <c r="A1355" s="125" t="s">
        <v>50</v>
      </c>
      <c r="B1355" s="126" t="s">
        <v>360</v>
      </c>
      <c r="C1355" s="127">
        <v>57136.536500000002</v>
      </c>
      <c r="D1355" s="127">
        <v>1.9E-3</v>
      </c>
      <c r="E1355" s="47">
        <f t="shared" si="140"/>
        <v>17332.967378931542</v>
      </c>
      <c r="F1355" s="26">
        <f t="shared" si="145"/>
        <v>17333</v>
      </c>
      <c r="G1355" s="27">
        <f t="shared" si="147"/>
        <v>-2.6687239995226264E-2</v>
      </c>
      <c r="K1355" s="27">
        <f t="shared" si="148"/>
        <v>-2.6687239995226264E-2</v>
      </c>
      <c r="P1355" s="31">
        <f t="shared" ca="1" si="146"/>
        <v>-2.4289564751514434E-2</v>
      </c>
      <c r="R1355" s="44">
        <f t="shared" si="141"/>
        <v>42118.036500000002</v>
      </c>
    </row>
    <row r="1356" spans="1:21" s="26" customFormat="1" ht="12.95" customHeight="1" x14ac:dyDescent="0.2">
      <c r="A1356" s="125" t="s">
        <v>55</v>
      </c>
      <c r="B1356" s="126" t="s">
        <v>360</v>
      </c>
      <c r="C1356" s="127">
        <v>57164.351860000002</v>
      </c>
      <c r="D1356" s="127">
        <v>3.0000000000000001E-5</v>
      </c>
      <c r="E1356" s="47">
        <f t="shared" si="140"/>
        <v>17366.967401520516</v>
      </c>
      <c r="F1356" s="26">
        <f t="shared" si="145"/>
        <v>17367</v>
      </c>
      <c r="G1356" s="27">
        <f t="shared" si="147"/>
        <v>-2.666876000148477E-2</v>
      </c>
      <c r="K1356" s="27">
        <f t="shared" si="148"/>
        <v>-2.666876000148477E-2</v>
      </c>
      <c r="P1356" s="31">
        <f t="shared" ca="1" si="146"/>
        <v>-2.4425363673964251E-2</v>
      </c>
      <c r="R1356" s="44">
        <f t="shared" si="141"/>
        <v>42145.851860000002</v>
      </c>
    </row>
    <row r="1357" spans="1:21" s="26" customFormat="1" ht="12.95" customHeight="1" x14ac:dyDescent="0.2">
      <c r="A1357" s="87" t="s">
        <v>37</v>
      </c>
      <c r="B1357" s="88" t="s">
        <v>360</v>
      </c>
      <c r="C1357" s="89">
        <v>57221.618600000002</v>
      </c>
      <c r="D1357" s="89">
        <v>1E-4</v>
      </c>
      <c r="E1357" s="47">
        <f t="shared" si="140"/>
        <v>17436.967230880869</v>
      </c>
      <c r="F1357" s="26">
        <f t="shared" si="145"/>
        <v>17437</v>
      </c>
      <c r="G1357" s="27">
        <f t="shared" si="147"/>
        <v>-2.6808359994902276E-2</v>
      </c>
      <c r="K1357" s="27">
        <f t="shared" si="148"/>
        <v>-2.6808359994902276E-2</v>
      </c>
      <c r="P1357" s="31">
        <f t="shared" ca="1" si="146"/>
        <v>-2.4704949690772679E-2</v>
      </c>
      <c r="R1357" s="44">
        <f t="shared" si="141"/>
        <v>42203.118600000002</v>
      </c>
    </row>
    <row r="1358" spans="1:21" s="26" customFormat="1" ht="12.95" customHeight="1" x14ac:dyDescent="0.2">
      <c r="A1358" s="128" t="s">
        <v>56</v>
      </c>
      <c r="B1358" s="129" t="s">
        <v>361</v>
      </c>
      <c r="C1358" s="130">
        <v>57466.639450000002</v>
      </c>
      <c r="D1358" s="130">
        <v>2.9999999999999997E-4</v>
      </c>
      <c r="E1358" s="47">
        <f t="shared" si="140"/>
        <v>17736.467738326013</v>
      </c>
      <c r="F1358" s="26">
        <f t="shared" si="145"/>
        <v>17736.5</v>
      </c>
      <c r="G1358" s="27">
        <f t="shared" si="147"/>
        <v>-2.6393219995952677E-2</v>
      </c>
      <c r="K1358" s="27">
        <f t="shared" si="148"/>
        <v>-2.6393219995952677E-2</v>
      </c>
      <c r="P1358" s="31">
        <f t="shared" ca="1" si="146"/>
        <v>-2.590117843411735E-2</v>
      </c>
      <c r="R1358" s="44">
        <f t="shared" si="141"/>
        <v>42448.139450000002</v>
      </c>
    </row>
    <row r="1359" spans="1:21" s="26" customFormat="1" ht="12.95" customHeight="1" x14ac:dyDescent="0.2">
      <c r="A1359" s="125" t="s">
        <v>50</v>
      </c>
      <c r="B1359" s="126" t="s">
        <v>360</v>
      </c>
      <c r="C1359" s="127">
        <v>57514.497799999997</v>
      </c>
      <c r="D1359" s="127">
        <v>1E-3</v>
      </c>
      <c r="E1359" s="47">
        <f t="shared" si="140"/>
        <v>17794.967250145051</v>
      </c>
      <c r="F1359" s="26">
        <f t="shared" si="145"/>
        <v>17795</v>
      </c>
      <c r="G1359" s="27">
        <f t="shared" si="147"/>
        <v>-2.6792600001499522E-2</v>
      </c>
      <c r="K1359" s="27">
        <f t="shared" si="148"/>
        <v>-2.6792600001499522E-2</v>
      </c>
      <c r="P1359" s="31">
        <f t="shared" ca="1" si="146"/>
        <v>-2.6134832462450103E-2</v>
      </c>
      <c r="R1359" s="44">
        <f t="shared" si="141"/>
        <v>42495.997799999997</v>
      </c>
    </row>
    <row r="1360" spans="1:21" s="26" customFormat="1" ht="12.95" customHeight="1" x14ac:dyDescent="0.2">
      <c r="A1360" s="87" t="s">
        <v>38</v>
      </c>
      <c r="B1360" s="88" t="s">
        <v>360</v>
      </c>
      <c r="C1360" s="89">
        <v>57526.768100000001</v>
      </c>
      <c r="D1360" s="89">
        <v>1E-4</v>
      </c>
      <c r="E1360" s="47">
        <f t="shared" si="140"/>
        <v>17809.96581486518</v>
      </c>
      <c r="F1360" s="26">
        <f t="shared" si="145"/>
        <v>17810</v>
      </c>
      <c r="G1360" s="27">
        <f t="shared" si="147"/>
        <v>-2.796680000028573E-2</v>
      </c>
      <c r="K1360" s="27">
        <f t="shared" si="148"/>
        <v>-2.796680000028573E-2</v>
      </c>
      <c r="P1360" s="31">
        <f t="shared" ca="1" si="146"/>
        <v>-2.6194743751766197E-2</v>
      </c>
      <c r="R1360" s="44">
        <f t="shared" si="141"/>
        <v>42508.268100000001</v>
      </c>
    </row>
    <row r="1361" spans="1:21" s="26" customFormat="1" ht="12.95" customHeight="1" x14ac:dyDescent="0.2">
      <c r="A1361" s="128" t="s">
        <v>56</v>
      </c>
      <c r="B1361" s="129" t="s">
        <v>360</v>
      </c>
      <c r="C1361" s="130">
        <v>57546.402390000003</v>
      </c>
      <c r="D1361" s="130">
        <v>1E-4</v>
      </c>
      <c r="E1361" s="47">
        <f t="shared" si="140"/>
        <v>17833.965730865493</v>
      </c>
      <c r="F1361" s="26">
        <f t="shared" si="145"/>
        <v>17834</v>
      </c>
      <c r="G1361" s="27">
        <f t="shared" si="147"/>
        <v>-2.8035519993864E-2</v>
      </c>
      <c r="K1361" s="27">
        <f t="shared" si="148"/>
        <v>-2.8035519993864E-2</v>
      </c>
      <c r="P1361" s="31">
        <f t="shared" ca="1" si="146"/>
        <v>-2.6290601814671952E-2</v>
      </c>
      <c r="R1361" s="44">
        <f t="shared" si="141"/>
        <v>42527.902390000003</v>
      </c>
    </row>
    <row r="1362" spans="1:21" s="26" customFormat="1" ht="12.95" customHeight="1" x14ac:dyDescent="0.2">
      <c r="A1362" s="93" t="s">
        <v>1812</v>
      </c>
      <c r="B1362" s="95" t="s">
        <v>360</v>
      </c>
      <c r="C1362" s="93">
        <v>57567.675999999999</v>
      </c>
      <c r="D1362" s="93" t="s">
        <v>390</v>
      </c>
      <c r="E1362" s="47">
        <f t="shared" si="140"/>
        <v>17859.969464793397</v>
      </c>
      <c r="F1362" s="26">
        <f t="shared" ref="F1362:F1389" si="149">ROUND(2*E1362,0)/2</f>
        <v>17860</v>
      </c>
      <c r="G1362" s="27">
        <f t="shared" si="147"/>
        <v>-2.4980800000776071E-2</v>
      </c>
      <c r="I1362" s="27">
        <f t="shared" ref="I1362:I1363" si="150">G1362</f>
        <v>-2.4980800000776071E-2</v>
      </c>
      <c r="P1362" s="31">
        <f t="shared" ca="1" si="146"/>
        <v>-2.6394448049486513E-2</v>
      </c>
      <c r="R1362" s="44">
        <f t="shared" si="141"/>
        <v>42549.175999999999</v>
      </c>
    </row>
    <row r="1363" spans="1:21" s="26" customFormat="1" ht="12.95" customHeight="1" x14ac:dyDescent="0.2">
      <c r="A1363" s="96" t="s">
        <v>1812</v>
      </c>
      <c r="B1363" s="97" t="s">
        <v>360</v>
      </c>
      <c r="C1363" s="96">
        <v>57603.671999999999</v>
      </c>
      <c r="D1363" s="96" t="s">
        <v>390</v>
      </c>
      <c r="E1363" s="47">
        <f t="shared" si="140"/>
        <v>17903.96906836181</v>
      </c>
      <c r="F1363" s="26">
        <f t="shared" si="149"/>
        <v>17904</v>
      </c>
      <c r="G1363" s="27">
        <f t="shared" si="147"/>
        <v>-2.5305120005214121E-2</v>
      </c>
      <c r="I1363" s="27">
        <f t="shared" si="150"/>
        <v>-2.5305120005214121E-2</v>
      </c>
      <c r="P1363" s="31">
        <f t="shared" ca="1" si="146"/>
        <v>-2.657018783148038E-2</v>
      </c>
      <c r="R1363" s="44">
        <f t="shared" si="141"/>
        <v>42585.171999999999</v>
      </c>
    </row>
    <row r="1364" spans="1:21" s="26" customFormat="1" ht="12.95" customHeight="1" x14ac:dyDescent="0.2">
      <c r="A1364" s="82" t="s">
        <v>51</v>
      </c>
      <c r="B1364" s="83" t="s">
        <v>360</v>
      </c>
      <c r="C1364" s="84">
        <v>57627.396999999997</v>
      </c>
      <c r="D1364" s="85">
        <v>7.0000000000000001E-3</v>
      </c>
      <c r="E1364" s="47">
        <f t="shared" si="140"/>
        <v>17932.969251567181</v>
      </c>
      <c r="F1364" s="26">
        <f t="shared" si="149"/>
        <v>17933</v>
      </c>
      <c r="G1364" s="27">
        <f t="shared" si="147"/>
        <v>-2.5155240000458434E-2</v>
      </c>
      <c r="I1364" s="27"/>
      <c r="K1364" s="27">
        <f t="shared" ref="K1364:K1367" si="151">G1364</f>
        <v>-2.5155240000458434E-2</v>
      </c>
      <c r="P1364" s="31">
        <f t="shared" ca="1" si="146"/>
        <v>-2.6686016324158165E-2</v>
      </c>
      <c r="R1364" s="44">
        <f t="shared" si="141"/>
        <v>42608.896999999997</v>
      </c>
      <c r="U1364" s="27"/>
    </row>
    <row r="1365" spans="1:21" s="26" customFormat="1" ht="12.95" customHeight="1" x14ac:dyDescent="0.2">
      <c r="A1365" s="82" t="s">
        <v>51</v>
      </c>
      <c r="B1365" s="83" t="s">
        <v>360</v>
      </c>
      <c r="C1365" s="84">
        <v>57627.4</v>
      </c>
      <c r="D1365" s="85">
        <v>7.0000000000000001E-3</v>
      </c>
      <c r="E1365" s="47">
        <f t="shared" ref="E1365:E1387" si="152">(C1365-C$7)/C$8</f>
        <v>17932.972918608266</v>
      </c>
      <c r="F1365" s="26">
        <f t="shared" si="149"/>
        <v>17933</v>
      </c>
      <c r="G1365" s="27">
        <f t="shared" si="147"/>
        <v>-2.2155239996209275E-2</v>
      </c>
      <c r="I1365" s="27"/>
      <c r="K1365" s="27">
        <f t="shared" si="151"/>
        <v>-2.2155239996209275E-2</v>
      </c>
      <c r="P1365" s="31">
        <f t="shared" ca="1" si="146"/>
        <v>-2.6686016324158165E-2</v>
      </c>
      <c r="R1365" s="44">
        <f t="shared" ref="R1365:R1387" si="153">+C1365-15018.5</f>
        <v>42608.9</v>
      </c>
      <c r="U1365" s="27"/>
    </row>
    <row r="1366" spans="1:21" s="26" customFormat="1" ht="12.95" customHeight="1" x14ac:dyDescent="0.2">
      <c r="A1366" s="82" t="s">
        <v>51</v>
      </c>
      <c r="B1366" s="83" t="s">
        <v>360</v>
      </c>
      <c r="C1366" s="84">
        <v>57627.400999999998</v>
      </c>
      <c r="D1366" s="85">
        <v>7.0000000000000001E-3</v>
      </c>
      <c r="E1366" s="47">
        <f t="shared" si="152"/>
        <v>17932.974140955288</v>
      </c>
      <c r="F1366" s="26">
        <f t="shared" si="149"/>
        <v>17933</v>
      </c>
      <c r="G1366" s="27">
        <f t="shared" si="147"/>
        <v>-2.1155239999643527E-2</v>
      </c>
      <c r="I1366" s="27"/>
      <c r="K1366" s="27">
        <f t="shared" si="151"/>
        <v>-2.1155239999643527E-2</v>
      </c>
      <c r="P1366" s="31">
        <f t="shared" ca="1" si="146"/>
        <v>-2.6686016324158165E-2</v>
      </c>
      <c r="R1366" s="44">
        <f t="shared" si="153"/>
        <v>42608.900999999998</v>
      </c>
      <c r="U1366" s="27"/>
    </row>
    <row r="1367" spans="1:21" s="26" customFormat="1" ht="12.95" customHeight="1" x14ac:dyDescent="0.2">
      <c r="A1367" s="82" t="s">
        <v>51</v>
      </c>
      <c r="B1367" s="83" t="s">
        <v>360</v>
      </c>
      <c r="C1367" s="84">
        <v>57627.404999999999</v>
      </c>
      <c r="D1367" s="85">
        <v>7.0000000000000001E-3</v>
      </c>
      <c r="E1367" s="47">
        <f t="shared" si="152"/>
        <v>17932.979030343395</v>
      </c>
      <c r="F1367" s="26">
        <f t="shared" si="149"/>
        <v>17933</v>
      </c>
      <c r="G1367" s="27">
        <f t="shared" si="147"/>
        <v>-1.715523999882862E-2</v>
      </c>
      <c r="I1367" s="27"/>
      <c r="K1367" s="27">
        <f t="shared" si="151"/>
        <v>-1.715523999882862E-2</v>
      </c>
      <c r="P1367" s="31">
        <f t="shared" ca="1" si="146"/>
        <v>-2.6686016324158165E-2</v>
      </c>
      <c r="R1367" s="44">
        <f t="shared" si="153"/>
        <v>42608.904999999999</v>
      </c>
      <c r="U1367" s="27"/>
    </row>
    <row r="1368" spans="1:21" s="26" customFormat="1" ht="12.95" customHeight="1" x14ac:dyDescent="0.2">
      <c r="A1368" s="93" t="s">
        <v>29</v>
      </c>
      <c r="B1368" s="135" t="s">
        <v>360</v>
      </c>
      <c r="C1368" s="94">
        <v>57874.4591</v>
      </c>
      <c r="D1368" s="94">
        <v>5.0000000000000001E-4</v>
      </c>
      <c r="E1368" s="47">
        <f t="shared" si="152"/>
        <v>18234.964874880316</v>
      </c>
      <c r="F1368" s="26">
        <f t="shared" si="149"/>
        <v>18235</v>
      </c>
      <c r="G1368" s="27">
        <f t="shared" ref="G1368:G1387" si="154">C1368-(C$7+F1368*C$8)</f>
        <v>-2.8735799998685252E-2</v>
      </c>
      <c r="I1368" s="27"/>
      <c r="K1368" s="27">
        <f t="shared" ref="K1368:K1387" si="155">G1368</f>
        <v>-2.8735799998685252E-2</v>
      </c>
      <c r="P1368" s="31">
        <f t="shared" ca="1" si="146"/>
        <v>-2.7892230282388839E-2</v>
      </c>
      <c r="R1368" s="44">
        <f t="shared" si="153"/>
        <v>42855.9591</v>
      </c>
      <c r="U1368" s="27"/>
    </row>
    <row r="1369" spans="1:21" s="26" customFormat="1" ht="12.95" customHeight="1" x14ac:dyDescent="0.2">
      <c r="A1369" s="90" t="s">
        <v>39</v>
      </c>
      <c r="B1369" s="91" t="s">
        <v>360</v>
      </c>
      <c r="C1369" s="92">
        <v>57881.822699999997</v>
      </c>
      <c r="D1369" s="92">
        <v>1E-4</v>
      </c>
      <c r="E1369" s="47">
        <f t="shared" si="152"/>
        <v>18243.96574944516</v>
      </c>
      <c r="F1369" s="26">
        <f t="shared" si="149"/>
        <v>18244</v>
      </c>
      <c r="G1369" s="27">
        <f t="shared" si="154"/>
        <v>-2.802032000181498E-2</v>
      </c>
      <c r="I1369" s="27"/>
      <c r="K1369" s="27">
        <f t="shared" si="155"/>
        <v>-2.802032000181498E-2</v>
      </c>
      <c r="P1369" s="31">
        <f t="shared" ref="P1369:P1387" ca="1" si="156">+C$11+C$12*F1369</f>
        <v>-2.7928177055978498E-2</v>
      </c>
      <c r="R1369" s="44">
        <f t="shared" si="153"/>
        <v>42863.322699999997</v>
      </c>
      <c r="U1369" s="27"/>
    </row>
    <row r="1370" spans="1:21" s="26" customFormat="1" ht="12.95" customHeight="1" x14ac:dyDescent="0.2">
      <c r="A1370" s="90" t="s">
        <v>39</v>
      </c>
      <c r="B1370" s="91" t="s">
        <v>360</v>
      </c>
      <c r="C1370" s="92">
        <v>57919.453999999998</v>
      </c>
      <c r="D1370" s="92">
        <v>1E-4</v>
      </c>
      <c r="E1370" s="47">
        <f t="shared" si="152"/>
        <v>18289.964257106123</v>
      </c>
      <c r="F1370" s="26">
        <f t="shared" si="149"/>
        <v>18290</v>
      </c>
      <c r="G1370" s="27">
        <f t="shared" si="154"/>
        <v>-2.9241199998068623E-2</v>
      </c>
      <c r="I1370" s="27"/>
      <c r="K1370" s="27">
        <f t="shared" si="155"/>
        <v>-2.9241199998068623E-2</v>
      </c>
      <c r="P1370" s="31">
        <f t="shared" ca="1" si="156"/>
        <v>-2.8111905009881186E-2</v>
      </c>
      <c r="R1370" s="44">
        <f t="shared" si="153"/>
        <v>42900.953999999998</v>
      </c>
      <c r="U1370" s="27"/>
    </row>
    <row r="1371" spans="1:21" s="26" customFormat="1" ht="12.95" customHeight="1" x14ac:dyDescent="0.2">
      <c r="A1371" s="90" t="s">
        <v>39</v>
      </c>
      <c r="B1371" s="91" t="s">
        <v>360</v>
      </c>
      <c r="C1371" s="92">
        <v>57923.544500000004</v>
      </c>
      <c r="D1371" s="92">
        <v>1E-4</v>
      </c>
      <c r="E1371" s="47">
        <f t="shared" si="152"/>
        <v>18294.964267618314</v>
      </c>
      <c r="F1371" s="26">
        <f t="shared" si="149"/>
        <v>18295</v>
      </c>
      <c r="G1371" s="27">
        <f t="shared" si="154"/>
        <v>-2.9232599998067599E-2</v>
      </c>
      <c r="I1371" s="27"/>
      <c r="K1371" s="27">
        <f t="shared" si="155"/>
        <v>-2.9232599998067599E-2</v>
      </c>
      <c r="P1371" s="31">
        <f t="shared" ca="1" si="156"/>
        <v>-2.8131875439653217E-2</v>
      </c>
      <c r="R1371" s="44">
        <f t="shared" si="153"/>
        <v>42905.044500000004</v>
      </c>
      <c r="U1371" s="27"/>
    </row>
    <row r="1372" spans="1:21" s="26" customFormat="1" ht="12.95" customHeight="1" x14ac:dyDescent="0.2">
      <c r="A1372" s="90" t="s">
        <v>39</v>
      </c>
      <c r="B1372" s="91" t="s">
        <v>360</v>
      </c>
      <c r="C1372" s="92">
        <v>57936.6348</v>
      </c>
      <c r="D1372" s="92">
        <v>1E-4</v>
      </c>
      <c r="E1372" s="47">
        <f t="shared" si="152"/>
        <v>18310.96515690022</v>
      </c>
      <c r="F1372" s="26">
        <f t="shared" si="149"/>
        <v>18311</v>
      </c>
      <c r="G1372" s="27">
        <f t="shared" si="154"/>
        <v>-2.8505080001195893E-2</v>
      </c>
      <c r="I1372" s="27"/>
      <c r="K1372" s="27">
        <f t="shared" si="155"/>
        <v>-2.8505080001195893E-2</v>
      </c>
      <c r="P1372" s="31">
        <f t="shared" ca="1" si="156"/>
        <v>-2.8195780814923715E-2</v>
      </c>
      <c r="R1372" s="44">
        <f t="shared" si="153"/>
        <v>42918.1348</v>
      </c>
      <c r="U1372" s="27"/>
    </row>
    <row r="1373" spans="1:21" s="26" customFormat="1" ht="12.95" customHeight="1" x14ac:dyDescent="0.2">
      <c r="A1373" s="90" t="s">
        <v>39</v>
      </c>
      <c r="B1373" s="91" t="s">
        <v>360</v>
      </c>
      <c r="C1373" s="92">
        <v>57950.541899999997</v>
      </c>
      <c r="D1373" s="92">
        <v>1E-4</v>
      </c>
      <c r="E1373" s="47">
        <f t="shared" si="152"/>
        <v>18327.964459233426</v>
      </c>
      <c r="F1373" s="26">
        <f t="shared" si="149"/>
        <v>18328</v>
      </c>
      <c r="G1373" s="27">
        <f t="shared" si="154"/>
        <v>-2.907584000058705E-2</v>
      </c>
      <c r="I1373" s="27"/>
      <c r="K1373" s="27">
        <f t="shared" si="155"/>
        <v>-2.907584000058705E-2</v>
      </c>
      <c r="P1373" s="31">
        <f t="shared" ca="1" si="156"/>
        <v>-2.8263680276148617E-2</v>
      </c>
      <c r="R1373" s="44">
        <f t="shared" si="153"/>
        <v>42932.041899999997</v>
      </c>
      <c r="U1373" s="27"/>
    </row>
    <row r="1374" spans="1:21" s="26" customFormat="1" ht="12.95" customHeight="1" x14ac:dyDescent="0.2">
      <c r="A1374" s="90" t="s">
        <v>39</v>
      </c>
      <c r="B1374" s="91" t="s">
        <v>360</v>
      </c>
      <c r="C1374" s="92">
        <v>57959.540800000002</v>
      </c>
      <c r="D1374" s="92">
        <v>1E-4</v>
      </c>
      <c r="E1374" s="47">
        <f t="shared" si="152"/>
        <v>18338.964237890836</v>
      </c>
      <c r="F1374" s="26">
        <f t="shared" si="149"/>
        <v>18339</v>
      </c>
      <c r="G1374" s="27">
        <f t="shared" si="154"/>
        <v>-2.9256919995532371E-2</v>
      </c>
      <c r="I1374" s="27"/>
      <c r="K1374" s="27">
        <f t="shared" si="155"/>
        <v>-2.9256919995532371E-2</v>
      </c>
      <c r="P1374" s="31">
        <f t="shared" ca="1" si="156"/>
        <v>-2.8307615221647084E-2</v>
      </c>
      <c r="R1374" s="44">
        <f t="shared" si="153"/>
        <v>42941.040800000002</v>
      </c>
      <c r="U1374" s="27"/>
    </row>
    <row r="1375" spans="1:21" s="26" customFormat="1" ht="12.95" customHeight="1" x14ac:dyDescent="0.2">
      <c r="A1375" s="131" t="s">
        <v>1850</v>
      </c>
      <c r="B1375" s="132"/>
      <c r="C1375" s="133">
        <v>58168.972500000003</v>
      </c>
      <c r="D1375" s="133">
        <v>1E-4</v>
      </c>
      <c r="E1375" s="47">
        <f t="shared" si="152"/>
        <v>18594.962453655327</v>
      </c>
      <c r="F1375" s="26">
        <f t="shared" si="149"/>
        <v>18595</v>
      </c>
      <c r="G1375" s="27">
        <f t="shared" si="154"/>
        <v>-3.0716599998413585E-2</v>
      </c>
      <c r="I1375" s="27"/>
      <c r="K1375" s="27">
        <f t="shared" si="155"/>
        <v>-3.0716599998413585E-2</v>
      </c>
      <c r="P1375" s="31">
        <f t="shared" ca="1" si="156"/>
        <v>-2.9330101225975083E-2</v>
      </c>
      <c r="R1375" s="44">
        <f t="shared" si="153"/>
        <v>43150.472500000003</v>
      </c>
      <c r="U1375" s="27"/>
    </row>
    <row r="1376" spans="1:21" s="26" customFormat="1" ht="12.95" customHeight="1" x14ac:dyDescent="0.2">
      <c r="A1376" s="101" t="s">
        <v>3547</v>
      </c>
      <c r="B1376" s="102" t="s">
        <v>360</v>
      </c>
      <c r="C1376" s="106">
        <v>58168.972500000003</v>
      </c>
      <c r="D1376" s="103">
        <v>1E-4</v>
      </c>
      <c r="E1376" s="47">
        <f t="shared" si="152"/>
        <v>18594.962453655327</v>
      </c>
      <c r="F1376" s="26">
        <f t="shared" si="149"/>
        <v>18595</v>
      </c>
      <c r="G1376" s="27">
        <f t="shared" si="154"/>
        <v>-3.0716599998413585E-2</v>
      </c>
      <c r="I1376" s="27"/>
      <c r="K1376" s="27">
        <f t="shared" si="155"/>
        <v>-3.0716599998413585E-2</v>
      </c>
      <c r="P1376" s="31">
        <f t="shared" ca="1" si="156"/>
        <v>-2.9330101225975083E-2</v>
      </c>
      <c r="R1376" s="44">
        <f t="shared" si="153"/>
        <v>43150.472500000003</v>
      </c>
      <c r="U1376" s="27"/>
    </row>
    <row r="1377" spans="1:21" s="26" customFormat="1" ht="12.95" customHeight="1" x14ac:dyDescent="0.2">
      <c r="A1377" s="103" t="s">
        <v>3548</v>
      </c>
      <c r="B1377" s="102" t="s">
        <v>360</v>
      </c>
      <c r="C1377" s="106">
        <v>58746.546600000001</v>
      </c>
      <c r="D1377" s="103">
        <v>1E-4</v>
      </c>
      <c r="E1377" s="47">
        <f t="shared" si="152"/>
        <v>19300.958437414149</v>
      </c>
      <c r="F1377" s="26">
        <f t="shared" si="149"/>
        <v>19301</v>
      </c>
      <c r="G1377" s="27">
        <f t="shared" si="154"/>
        <v>-3.4002280001004692E-2</v>
      </c>
      <c r="I1377" s="27"/>
      <c r="K1377" s="27">
        <f t="shared" si="155"/>
        <v>-3.4002280001004692E-2</v>
      </c>
      <c r="P1377" s="31">
        <f t="shared" ca="1" si="156"/>
        <v>-3.2149925909785868E-2</v>
      </c>
      <c r="R1377" s="44">
        <f t="shared" si="153"/>
        <v>43728.046600000001</v>
      </c>
      <c r="U1377" s="27"/>
    </row>
    <row r="1378" spans="1:21" s="26" customFormat="1" ht="12.95" customHeight="1" x14ac:dyDescent="0.2">
      <c r="A1378" s="101" t="s">
        <v>3549</v>
      </c>
      <c r="B1378" s="102" t="s">
        <v>360</v>
      </c>
      <c r="C1378" s="106">
        <v>59001.792000000001</v>
      </c>
      <c r="D1378" s="103">
        <v>1E-4</v>
      </c>
      <c r="E1378" s="47">
        <f t="shared" si="152"/>
        <v>19612.956893149807</v>
      </c>
      <c r="F1378" s="26">
        <f t="shared" si="149"/>
        <v>19613</v>
      </c>
      <c r="G1378" s="27">
        <f t="shared" si="154"/>
        <v>-3.5265639999124687E-2</v>
      </c>
      <c r="I1378" s="27"/>
      <c r="K1378" s="27">
        <f t="shared" si="155"/>
        <v>-3.5265639999124687E-2</v>
      </c>
      <c r="P1378" s="31">
        <f t="shared" ca="1" si="156"/>
        <v>-3.3396080727560604E-2</v>
      </c>
      <c r="R1378" s="44">
        <f t="shared" si="153"/>
        <v>43983.292000000001</v>
      </c>
      <c r="U1378" s="27"/>
    </row>
    <row r="1379" spans="1:21" s="26" customFormat="1" ht="12.95" customHeight="1" x14ac:dyDescent="0.2">
      <c r="A1379" s="101" t="s">
        <v>3549</v>
      </c>
      <c r="B1379" s="102" t="s">
        <v>360</v>
      </c>
      <c r="C1379" s="106">
        <v>59048.423600000002</v>
      </c>
      <c r="D1379" s="103">
        <v>1E-4</v>
      </c>
      <c r="E1379" s="47">
        <f t="shared" si="152"/>
        <v>19669.956890754009</v>
      </c>
      <c r="F1379" s="26">
        <f t="shared" si="149"/>
        <v>19670</v>
      </c>
      <c r="G1379" s="27">
        <f t="shared" si="154"/>
        <v>-3.5267599996586796E-2</v>
      </c>
      <c r="I1379" s="27"/>
      <c r="K1379" s="27">
        <f t="shared" si="155"/>
        <v>-3.5267599996586796E-2</v>
      </c>
      <c r="P1379" s="31">
        <f t="shared" ca="1" si="156"/>
        <v>-3.3623743626961758E-2</v>
      </c>
      <c r="R1379" s="44">
        <f t="shared" si="153"/>
        <v>44029.923600000002</v>
      </c>
      <c r="U1379" s="27"/>
    </row>
    <row r="1380" spans="1:21" s="26" customFormat="1" ht="12.95" customHeight="1" x14ac:dyDescent="0.2">
      <c r="A1380" s="100" t="s">
        <v>3546</v>
      </c>
      <c r="B1380" s="99" t="s">
        <v>360</v>
      </c>
      <c r="C1380" s="98">
        <v>59302.851499999997</v>
      </c>
      <c r="D1380" s="98">
        <v>1E-4</v>
      </c>
      <c r="E1380" s="47">
        <f t="shared" si="152"/>
        <v>19980.956077795443</v>
      </c>
      <c r="F1380" s="26">
        <f t="shared" si="149"/>
        <v>19981</v>
      </c>
      <c r="G1380" s="27">
        <f t="shared" si="154"/>
        <v>-3.5932680002588313E-2</v>
      </c>
      <c r="I1380" s="27"/>
      <c r="K1380" s="27">
        <f t="shared" si="155"/>
        <v>-3.5932680002588313E-2</v>
      </c>
      <c r="P1380" s="31">
        <f t="shared" ca="1" si="156"/>
        <v>-3.486590435878209E-2</v>
      </c>
      <c r="R1380" s="44">
        <f t="shared" si="153"/>
        <v>44284.351499999997</v>
      </c>
      <c r="U1380" s="27"/>
    </row>
    <row r="1381" spans="1:21" s="26" customFormat="1" ht="12.95" customHeight="1" x14ac:dyDescent="0.2">
      <c r="A1381" s="100" t="s">
        <v>3546</v>
      </c>
      <c r="B1381" s="99" t="s">
        <v>360</v>
      </c>
      <c r="C1381" s="98">
        <v>59348.665300000001</v>
      </c>
      <c r="D1381" s="98">
        <v>2.0000000000000001E-4</v>
      </c>
      <c r="E1381" s="47">
        <f t="shared" si="152"/>
        <v>20036.956440001319</v>
      </c>
      <c r="F1381" s="26">
        <f t="shared" si="149"/>
        <v>20037</v>
      </c>
      <c r="G1381" s="27">
        <f t="shared" si="154"/>
        <v>-3.5636360000353307E-2</v>
      </c>
      <c r="I1381" s="27"/>
      <c r="K1381" s="27">
        <f t="shared" si="155"/>
        <v>-3.5636360000353307E-2</v>
      </c>
      <c r="P1381" s="31">
        <f t="shared" ca="1" si="156"/>
        <v>-3.5089573172228841E-2</v>
      </c>
      <c r="R1381" s="44">
        <f t="shared" si="153"/>
        <v>44330.165300000001</v>
      </c>
      <c r="U1381" s="27"/>
    </row>
    <row r="1382" spans="1:21" s="26" customFormat="1" ht="12.95" customHeight="1" x14ac:dyDescent="0.2">
      <c r="A1382" s="100" t="s">
        <v>3546</v>
      </c>
      <c r="B1382" s="99" t="s">
        <v>360</v>
      </c>
      <c r="C1382" s="98">
        <v>59357.663800000002</v>
      </c>
      <c r="D1382" s="98">
        <v>1E-4</v>
      </c>
      <c r="E1382" s="47">
        <f t="shared" si="152"/>
        <v>20047.95572971991</v>
      </c>
      <c r="F1382" s="26">
        <f t="shared" si="149"/>
        <v>20048</v>
      </c>
      <c r="G1382" s="27">
        <f t="shared" si="154"/>
        <v>-3.6217439999745693E-2</v>
      </c>
      <c r="I1382" s="27"/>
      <c r="K1382" s="27">
        <f t="shared" si="155"/>
        <v>-3.6217439999745693E-2</v>
      </c>
      <c r="P1382" s="31">
        <f t="shared" ca="1" si="156"/>
        <v>-3.5133508117727308E-2</v>
      </c>
      <c r="R1382" s="44">
        <f t="shared" si="153"/>
        <v>44339.163800000002</v>
      </c>
      <c r="U1382" s="27"/>
    </row>
    <row r="1383" spans="1:21" s="26" customFormat="1" ht="12.95" customHeight="1" x14ac:dyDescent="0.2">
      <c r="A1383" s="101" t="s">
        <v>3550</v>
      </c>
      <c r="B1383" s="102" t="s">
        <v>360</v>
      </c>
      <c r="C1383" s="106">
        <v>59360.5288</v>
      </c>
      <c r="D1383" s="103">
        <v>1E-3</v>
      </c>
      <c r="E1383" s="47">
        <f t="shared" si="152"/>
        <v>20051.457753951028</v>
      </c>
      <c r="F1383" s="26">
        <f t="shared" si="149"/>
        <v>20051.5</v>
      </c>
      <c r="G1383" s="27">
        <f t="shared" si="154"/>
        <v>-3.4561420005047694E-2</v>
      </c>
      <c r="I1383" s="27"/>
      <c r="K1383" s="27">
        <f t="shared" si="155"/>
        <v>-3.4561420005047694E-2</v>
      </c>
      <c r="P1383" s="31">
        <f t="shared" ca="1" si="156"/>
        <v>-3.5147487418567741E-2</v>
      </c>
      <c r="R1383" s="44">
        <f t="shared" si="153"/>
        <v>44342.0288</v>
      </c>
      <c r="U1383" s="27"/>
    </row>
    <row r="1384" spans="1:21" s="26" customFormat="1" ht="12.95" customHeight="1" x14ac:dyDescent="0.2">
      <c r="A1384" s="103" t="s">
        <v>3551</v>
      </c>
      <c r="B1384" s="102" t="s">
        <v>360</v>
      </c>
      <c r="C1384" s="106">
        <v>59439.4732</v>
      </c>
      <c r="D1384" s="103">
        <v>1E-4</v>
      </c>
      <c r="E1384" s="47">
        <f t="shared" si="152"/>
        <v>20147.95520655538</v>
      </c>
      <c r="F1384" s="26">
        <f t="shared" si="149"/>
        <v>20148</v>
      </c>
      <c r="G1384" s="27">
        <f t="shared" si="154"/>
        <v>-3.6645439999119844E-2</v>
      </c>
      <c r="I1384" s="27"/>
      <c r="K1384" s="27">
        <f t="shared" si="155"/>
        <v>-3.6645439999119844E-2</v>
      </c>
      <c r="P1384" s="31">
        <f t="shared" ca="1" si="156"/>
        <v>-3.5532916713167939E-2</v>
      </c>
      <c r="R1384" s="44">
        <f t="shared" si="153"/>
        <v>44420.9732</v>
      </c>
      <c r="U1384" s="27"/>
    </row>
    <row r="1385" spans="1:21" s="26" customFormat="1" ht="12.95" customHeight="1" x14ac:dyDescent="0.2">
      <c r="A1385" s="101" t="s">
        <v>3552</v>
      </c>
      <c r="B1385" s="102" t="s">
        <v>360</v>
      </c>
      <c r="C1385" s="106">
        <v>59712.717499999999</v>
      </c>
      <c r="D1385" s="103">
        <v>1E-4</v>
      </c>
      <c r="E1385" s="47">
        <f t="shared" si="152"/>
        <v>20481.954564187567</v>
      </c>
      <c r="F1385" s="26">
        <f t="shared" si="149"/>
        <v>20482</v>
      </c>
      <c r="G1385" s="27">
        <f t="shared" si="154"/>
        <v>-3.7170960000366904E-2</v>
      </c>
      <c r="I1385" s="27"/>
      <c r="K1385" s="27">
        <f t="shared" si="155"/>
        <v>-3.7170960000366904E-2</v>
      </c>
      <c r="P1385" s="31">
        <f t="shared" ca="1" si="156"/>
        <v>-3.6866941421939609E-2</v>
      </c>
      <c r="R1385" s="44">
        <f t="shared" si="153"/>
        <v>44694.217499999999</v>
      </c>
      <c r="U1385" s="27"/>
    </row>
    <row r="1386" spans="1:21" s="26" customFormat="1" ht="12.95" customHeight="1" x14ac:dyDescent="0.2">
      <c r="A1386" s="101" t="s">
        <v>3552</v>
      </c>
      <c r="B1386" s="102" t="s">
        <v>360</v>
      </c>
      <c r="C1386" s="106">
        <v>59717.626300000004</v>
      </c>
      <c r="D1386" s="103">
        <v>2.9999999999999997E-4</v>
      </c>
      <c r="E1386" s="47">
        <f t="shared" si="152"/>
        <v>20487.9548212716</v>
      </c>
      <c r="F1386" s="26">
        <f t="shared" si="149"/>
        <v>20488</v>
      </c>
      <c r="G1386" s="27">
        <f t="shared" si="154"/>
        <v>-3.6960639990866184E-2</v>
      </c>
      <c r="I1386" s="27"/>
      <c r="K1386" s="27">
        <f t="shared" si="155"/>
        <v>-3.6960639990866184E-2</v>
      </c>
      <c r="P1386" s="31">
        <f t="shared" ca="1" si="156"/>
        <v>-3.6890905937666044E-2</v>
      </c>
      <c r="R1386" s="44">
        <f t="shared" si="153"/>
        <v>44699.126300000004</v>
      </c>
      <c r="U1386" s="27"/>
    </row>
    <row r="1387" spans="1:21" s="26" customFormat="1" ht="12.95" customHeight="1" x14ac:dyDescent="0.2">
      <c r="A1387" s="101" t="s">
        <v>3552</v>
      </c>
      <c r="B1387" s="102" t="s">
        <v>360</v>
      </c>
      <c r="C1387" s="106">
        <v>59772.438399999999</v>
      </c>
      <c r="D1387" s="103">
        <v>1E-4</v>
      </c>
      <c r="E1387" s="47">
        <f t="shared" si="152"/>
        <v>20554.954228726652</v>
      </c>
      <c r="F1387" s="26">
        <f t="shared" si="149"/>
        <v>20555</v>
      </c>
      <c r="G1387" s="27">
        <f t="shared" si="154"/>
        <v>-3.7445399997523054E-2</v>
      </c>
      <c r="I1387" s="27"/>
      <c r="K1387" s="27">
        <f t="shared" si="155"/>
        <v>-3.7445399997523054E-2</v>
      </c>
      <c r="P1387" s="31">
        <f t="shared" ca="1" si="156"/>
        <v>-3.7158509696611261E-2</v>
      </c>
      <c r="R1387" s="44">
        <f t="shared" si="153"/>
        <v>44753.938399999999</v>
      </c>
      <c r="U1387" s="27"/>
    </row>
    <row r="1388" spans="1:21" s="26" customFormat="1" ht="12.95" customHeight="1" x14ac:dyDescent="0.2">
      <c r="A1388" s="104" t="s">
        <v>3553</v>
      </c>
      <c r="B1388" s="105" t="s">
        <v>360</v>
      </c>
      <c r="C1388" s="103">
        <v>60090.6777</v>
      </c>
      <c r="D1388" s="103">
        <v>1E-4</v>
      </c>
      <c r="E1388" s="47">
        <f t="shared" ref="E1388:E1389" si="157">(C1388-C$7)/C$8</f>
        <v>20943.953090819359</v>
      </c>
      <c r="F1388" s="26">
        <f t="shared" si="149"/>
        <v>20944</v>
      </c>
      <c r="G1388" s="27">
        <f t="shared" ref="G1388:G1389" si="158">C1388-(C$7+F1388*C$8)</f>
        <v>-3.8376320000679698E-2</v>
      </c>
      <c r="I1388" s="27"/>
      <c r="K1388" s="27">
        <f t="shared" ref="K1388:K1389" si="159">G1388</f>
        <v>-3.8376320000679698E-2</v>
      </c>
      <c r="P1388" s="31">
        <f t="shared" ref="P1388:P1389" ca="1" si="160">+C$11+C$12*F1388</f>
        <v>-3.8712209132875278E-2</v>
      </c>
      <c r="R1388" s="44">
        <f t="shared" ref="R1388:R1389" si="161">+C1388-15018.5</f>
        <v>45072.1777</v>
      </c>
      <c r="U1388" s="27"/>
    </row>
    <row r="1389" spans="1:21" s="26" customFormat="1" ht="12.95" customHeight="1" x14ac:dyDescent="0.2">
      <c r="A1389" s="104" t="s">
        <v>3553</v>
      </c>
      <c r="B1389" s="105" t="s">
        <v>360</v>
      </c>
      <c r="C1389" s="103">
        <v>60136.491000000002</v>
      </c>
      <c r="D1389" s="103">
        <v>1E-4</v>
      </c>
      <c r="E1389" s="47">
        <f t="shared" si="157"/>
        <v>20999.952841851718</v>
      </c>
      <c r="F1389" s="26">
        <f t="shared" si="149"/>
        <v>21000</v>
      </c>
      <c r="G1389" s="27">
        <f t="shared" si="158"/>
        <v>-3.8580000000365544E-2</v>
      </c>
      <c r="I1389" s="27"/>
      <c r="K1389" s="27">
        <f t="shared" si="159"/>
        <v>-3.8580000000365544E-2</v>
      </c>
      <c r="P1389" s="31">
        <f t="shared" ca="1" si="160"/>
        <v>-3.8935877946322028E-2</v>
      </c>
      <c r="R1389" s="44">
        <f t="shared" si="161"/>
        <v>45117.991000000002</v>
      </c>
      <c r="U1389" s="27"/>
    </row>
    <row r="1390" spans="1:21" s="26" customFormat="1" ht="12.95" customHeight="1" x14ac:dyDescent="0.2">
      <c r="A1390" s="144" t="s">
        <v>3554</v>
      </c>
      <c r="B1390" s="145" t="s">
        <v>360</v>
      </c>
      <c r="C1390" s="146">
        <v>60189.666899999997</v>
      </c>
      <c r="D1390" s="146">
        <v>1E-4</v>
      </c>
      <c r="E1390" s="47">
        <f t="shared" ref="E1390" si="162">(C1390-C$7)/C$8</f>
        <v>21064.952245101893</v>
      </c>
      <c r="F1390" s="26">
        <f t="shared" ref="F1390" si="163">ROUND(2*E1390,0)/2</f>
        <v>21065</v>
      </c>
      <c r="G1390" s="27">
        <f t="shared" ref="G1390" si="164">C1390-(C$7+F1390*C$8)</f>
        <v>-3.9068199999746867E-2</v>
      </c>
      <c r="I1390" s="27"/>
      <c r="K1390" s="27">
        <f t="shared" ref="K1390" si="165">G1390</f>
        <v>-3.9068199999746867E-2</v>
      </c>
      <c r="P1390" s="31">
        <f t="shared" ref="P1390" ca="1" si="166">+C$11+C$12*F1390</f>
        <v>-3.9195493533358439E-2</v>
      </c>
      <c r="R1390" s="44">
        <f t="shared" ref="R1390" si="167">+C1390-15018.5</f>
        <v>45171.166899999997</v>
      </c>
      <c r="U1390" s="27"/>
    </row>
    <row r="1391" spans="1:21" s="26" customFormat="1" ht="12.95" customHeight="1" x14ac:dyDescent="0.2">
      <c r="A1391" s="101" t="s">
        <v>3562</v>
      </c>
      <c r="B1391" s="105" t="s">
        <v>360</v>
      </c>
      <c r="C1391" s="160">
        <v>60413.825799999999</v>
      </c>
      <c r="D1391" s="161">
        <v>1E-4</v>
      </c>
      <c r="E1391" s="47">
        <f t="shared" ref="E1391:E1393" si="168">(C1391-C$7)/C$8</f>
        <v>21338.952209996089</v>
      </c>
      <c r="F1391" s="26">
        <f t="shared" ref="F1391:F1393" si="169">ROUND(2*E1391,0)/2</f>
        <v>21339</v>
      </c>
      <c r="G1391" s="27">
        <f t="shared" ref="G1391:G1393" si="170">C1391-(C$7+F1391*C$8)</f>
        <v>-3.9096920001611579E-2</v>
      </c>
      <c r="I1391" s="27"/>
      <c r="K1391" s="27">
        <f t="shared" ref="K1391:K1393" si="171">G1391</f>
        <v>-3.9096920001611579E-2</v>
      </c>
      <c r="P1391" s="31">
        <f t="shared" ref="P1391:P1393" ca="1" si="172">+C$11+C$12*F1391</f>
        <v>-4.0289873084865743E-2</v>
      </c>
      <c r="R1391" s="44">
        <f t="shared" ref="R1391:R1393" si="173">+C1391-15018.5</f>
        <v>45395.325799999999</v>
      </c>
      <c r="U1391" s="27"/>
    </row>
    <row r="1392" spans="1:21" s="26" customFormat="1" ht="12.95" customHeight="1" x14ac:dyDescent="0.2">
      <c r="A1392" s="162" t="s">
        <v>3563</v>
      </c>
      <c r="B1392" s="145" t="s">
        <v>360</v>
      </c>
      <c r="C1392" s="163">
        <v>60509.543000000063</v>
      </c>
      <c r="D1392" s="162">
        <v>1E-3</v>
      </c>
      <c r="E1392" s="47">
        <f t="shared" si="168"/>
        <v>21455.951844807769</v>
      </c>
      <c r="F1392" s="26">
        <f t="shared" si="169"/>
        <v>21456</v>
      </c>
      <c r="G1392" s="27">
        <f t="shared" si="170"/>
        <v>-3.9395679938024841E-2</v>
      </c>
      <c r="I1392" s="27"/>
      <c r="K1392" s="27">
        <f t="shared" si="171"/>
        <v>-3.9395679938024841E-2</v>
      </c>
      <c r="P1392" s="31">
        <f t="shared" ca="1" si="172"/>
        <v>-4.0757181141531262E-2</v>
      </c>
      <c r="R1392" s="44">
        <f t="shared" si="173"/>
        <v>45491.043000000063</v>
      </c>
      <c r="U1392" s="27"/>
    </row>
    <row r="1393" spans="1:21" s="26" customFormat="1" ht="12.95" customHeight="1" x14ac:dyDescent="0.2">
      <c r="A1393" s="101" t="s">
        <v>3562</v>
      </c>
      <c r="B1393" s="105" t="s">
        <v>360</v>
      </c>
      <c r="C1393" s="160">
        <v>60514.451699999998</v>
      </c>
      <c r="D1393" s="161">
        <v>1E-4</v>
      </c>
      <c r="E1393" s="47">
        <f t="shared" si="168"/>
        <v>21461.951979657013</v>
      </c>
      <c r="F1393" s="26">
        <f t="shared" si="169"/>
        <v>21462</v>
      </c>
      <c r="G1393" s="27">
        <f t="shared" si="170"/>
        <v>-3.9285359998757485E-2</v>
      </c>
      <c r="I1393" s="27"/>
      <c r="K1393" s="27">
        <f t="shared" si="171"/>
        <v>-3.9285359998757485E-2</v>
      </c>
      <c r="P1393" s="31">
        <f t="shared" ca="1" si="172"/>
        <v>-4.0781145657257697E-2</v>
      </c>
      <c r="R1393" s="44">
        <f t="shared" si="173"/>
        <v>45495.951699999998</v>
      </c>
      <c r="U1393" s="27"/>
    </row>
    <row r="1394" spans="1:21" s="26" customFormat="1" ht="12.95" customHeight="1" x14ac:dyDescent="0.2">
      <c r="B1394" s="134"/>
      <c r="C1394" s="108"/>
      <c r="D1394" s="108"/>
      <c r="G1394" s="27"/>
      <c r="P1394" s="31"/>
    </row>
    <row r="1395" spans="1:21" s="26" customFormat="1" ht="12.95" customHeight="1" x14ac:dyDescent="0.2">
      <c r="B1395" s="134"/>
      <c r="C1395" s="108"/>
      <c r="D1395" s="108"/>
      <c r="G1395" s="27"/>
      <c r="P1395" s="31"/>
    </row>
    <row r="1396" spans="1:21" s="26" customFormat="1" ht="12.95" customHeight="1" x14ac:dyDescent="0.2">
      <c r="B1396" s="134"/>
      <c r="C1396" s="108"/>
      <c r="D1396" s="108"/>
      <c r="G1396" s="27"/>
      <c r="P1396" s="31"/>
    </row>
    <row r="1397" spans="1:21" s="26" customFormat="1" ht="12.95" customHeight="1" x14ac:dyDescent="0.2">
      <c r="B1397" s="134"/>
      <c r="C1397" s="108"/>
      <c r="D1397" s="108"/>
      <c r="G1397" s="27"/>
      <c r="P1397" s="31"/>
    </row>
    <row r="1398" spans="1:21" s="26" customFormat="1" ht="12.95" customHeight="1" x14ac:dyDescent="0.2">
      <c r="B1398" s="134"/>
      <c r="C1398" s="108"/>
      <c r="D1398" s="108"/>
      <c r="G1398" s="27"/>
      <c r="P1398" s="31"/>
    </row>
    <row r="1399" spans="1:21" s="26" customFormat="1" ht="12.95" customHeight="1" x14ac:dyDescent="0.2">
      <c r="B1399" s="134"/>
      <c r="C1399" s="108"/>
      <c r="D1399" s="108"/>
      <c r="G1399" s="27"/>
      <c r="P1399" s="31"/>
    </row>
    <row r="1400" spans="1:21" s="26" customFormat="1" ht="12.95" customHeight="1" x14ac:dyDescent="0.2">
      <c r="B1400" s="134"/>
      <c r="C1400" s="108"/>
      <c r="D1400" s="108"/>
      <c r="G1400" s="27"/>
      <c r="P1400" s="31"/>
    </row>
    <row r="1401" spans="1:21" s="26" customFormat="1" ht="12.95" customHeight="1" x14ac:dyDescent="0.2">
      <c r="B1401" s="134"/>
      <c r="C1401" s="108"/>
      <c r="D1401" s="108"/>
      <c r="G1401" s="27"/>
      <c r="P1401" s="31"/>
    </row>
    <row r="1402" spans="1:21" s="26" customFormat="1" ht="12.95" customHeight="1" x14ac:dyDescent="0.2">
      <c r="B1402" s="134"/>
      <c r="C1402" s="108"/>
      <c r="D1402" s="108"/>
      <c r="G1402" s="27"/>
      <c r="P1402" s="31"/>
    </row>
    <row r="1403" spans="1:21" s="26" customFormat="1" ht="12.95" customHeight="1" x14ac:dyDescent="0.2">
      <c r="B1403" s="134"/>
      <c r="C1403" s="108"/>
      <c r="D1403" s="108"/>
      <c r="G1403" s="27"/>
      <c r="P1403" s="31"/>
    </row>
    <row r="1404" spans="1:21" s="26" customFormat="1" ht="12.95" customHeight="1" x14ac:dyDescent="0.2">
      <c r="B1404" s="134"/>
      <c r="C1404" s="108"/>
      <c r="D1404" s="108"/>
      <c r="G1404" s="27"/>
      <c r="P1404" s="31"/>
    </row>
    <row r="1405" spans="1:21" s="26" customFormat="1" ht="12.95" customHeight="1" x14ac:dyDescent="0.2">
      <c r="B1405" s="134"/>
      <c r="C1405" s="108"/>
      <c r="D1405" s="108"/>
      <c r="G1405" s="27"/>
      <c r="P1405" s="31"/>
    </row>
    <row r="1406" spans="1:21" s="26" customFormat="1" ht="12.95" customHeight="1" x14ac:dyDescent="0.2">
      <c r="B1406" s="134"/>
      <c r="C1406" s="108"/>
      <c r="D1406" s="108"/>
      <c r="G1406" s="27"/>
      <c r="P1406" s="31"/>
    </row>
    <row r="1407" spans="1:21" s="26" customFormat="1" ht="12.95" customHeight="1" x14ac:dyDescent="0.2">
      <c r="B1407" s="134"/>
      <c r="C1407" s="108"/>
      <c r="D1407" s="108"/>
      <c r="G1407" s="27"/>
      <c r="P1407" s="31"/>
    </row>
    <row r="1408" spans="1:21" s="26" customFormat="1" ht="12.95" customHeight="1" x14ac:dyDescent="0.2">
      <c r="B1408" s="134"/>
      <c r="C1408" s="108"/>
      <c r="D1408" s="108"/>
      <c r="G1408" s="27"/>
      <c r="P1408" s="31"/>
    </row>
    <row r="1409" spans="2:16" s="26" customFormat="1" ht="12.95" customHeight="1" x14ac:dyDescent="0.2">
      <c r="B1409" s="134"/>
      <c r="C1409" s="108"/>
      <c r="D1409" s="108"/>
      <c r="G1409" s="27"/>
      <c r="P1409" s="31"/>
    </row>
    <row r="1410" spans="2:16" s="26" customFormat="1" ht="12.95" customHeight="1" x14ac:dyDescent="0.2">
      <c r="B1410" s="134"/>
      <c r="C1410" s="108"/>
      <c r="D1410" s="108"/>
      <c r="G1410" s="27"/>
      <c r="P1410" s="31"/>
    </row>
    <row r="1411" spans="2:16" s="26" customFormat="1" ht="12.95" customHeight="1" x14ac:dyDescent="0.2">
      <c r="B1411" s="134"/>
      <c r="C1411" s="108"/>
      <c r="D1411" s="108"/>
      <c r="G1411" s="27"/>
      <c r="P1411" s="31"/>
    </row>
    <row r="1412" spans="2:16" s="26" customFormat="1" ht="12.95" customHeight="1" x14ac:dyDescent="0.2">
      <c r="B1412" s="134"/>
      <c r="C1412" s="108"/>
      <c r="D1412" s="108"/>
      <c r="G1412" s="27"/>
      <c r="P1412" s="31"/>
    </row>
    <row r="1413" spans="2:16" s="26" customFormat="1" ht="12.95" customHeight="1" x14ac:dyDescent="0.2">
      <c r="B1413" s="134"/>
      <c r="C1413" s="108"/>
      <c r="D1413" s="108"/>
      <c r="G1413" s="27"/>
      <c r="P1413" s="31"/>
    </row>
    <row r="1414" spans="2:16" s="26" customFormat="1" ht="12.95" customHeight="1" x14ac:dyDescent="0.2">
      <c r="B1414" s="134"/>
      <c r="C1414" s="108"/>
      <c r="D1414" s="108"/>
      <c r="G1414" s="27"/>
      <c r="P1414" s="31"/>
    </row>
    <row r="1415" spans="2:16" s="26" customFormat="1" ht="12.95" customHeight="1" x14ac:dyDescent="0.2">
      <c r="B1415" s="134"/>
      <c r="C1415" s="108"/>
      <c r="D1415" s="108"/>
      <c r="G1415" s="27"/>
      <c r="P1415" s="31"/>
    </row>
    <row r="1416" spans="2:16" s="26" customFormat="1" ht="12.95" customHeight="1" x14ac:dyDescent="0.2">
      <c r="B1416" s="134"/>
      <c r="C1416" s="108"/>
      <c r="D1416" s="108"/>
      <c r="G1416" s="27"/>
      <c r="P1416" s="31"/>
    </row>
    <row r="1417" spans="2:16" s="26" customFormat="1" ht="12.95" customHeight="1" x14ac:dyDescent="0.2">
      <c r="B1417" s="134"/>
      <c r="C1417" s="108"/>
      <c r="D1417" s="108"/>
      <c r="G1417" s="27"/>
      <c r="P1417" s="31"/>
    </row>
    <row r="1418" spans="2:16" s="26" customFormat="1" ht="12.95" customHeight="1" x14ac:dyDescent="0.2">
      <c r="B1418" s="134"/>
      <c r="C1418" s="108"/>
      <c r="D1418" s="108"/>
      <c r="G1418" s="27"/>
      <c r="P1418" s="31"/>
    </row>
    <row r="1419" spans="2:16" s="26" customFormat="1" ht="12.95" customHeight="1" x14ac:dyDescent="0.2">
      <c r="B1419" s="134"/>
      <c r="C1419" s="108"/>
      <c r="D1419" s="108"/>
      <c r="G1419" s="27"/>
      <c r="P1419" s="31"/>
    </row>
    <row r="1420" spans="2:16" s="26" customFormat="1" ht="12.95" customHeight="1" x14ac:dyDescent="0.2">
      <c r="B1420" s="134"/>
      <c r="C1420" s="108"/>
      <c r="D1420" s="108"/>
      <c r="G1420" s="27"/>
      <c r="P1420" s="31"/>
    </row>
    <row r="1421" spans="2:16" s="26" customFormat="1" ht="12.95" customHeight="1" x14ac:dyDescent="0.2">
      <c r="B1421" s="134"/>
      <c r="C1421" s="108"/>
      <c r="D1421" s="108"/>
      <c r="G1421" s="27"/>
      <c r="P1421" s="31"/>
    </row>
    <row r="1422" spans="2:16" s="26" customFormat="1" ht="12.95" customHeight="1" x14ac:dyDescent="0.2">
      <c r="B1422" s="134"/>
      <c r="C1422" s="108"/>
      <c r="D1422" s="108"/>
      <c r="G1422" s="27"/>
      <c r="P1422" s="31"/>
    </row>
    <row r="1423" spans="2:16" s="26" customFormat="1" ht="12.95" customHeight="1" x14ac:dyDescent="0.2">
      <c r="B1423" s="134"/>
      <c r="C1423" s="108"/>
      <c r="D1423" s="108"/>
      <c r="G1423" s="27"/>
      <c r="P1423" s="31"/>
    </row>
    <row r="1424" spans="2:16" s="26" customFormat="1" ht="12.95" customHeight="1" x14ac:dyDescent="0.2">
      <c r="B1424" s="134"/>
      <c r="C1424" s="108"/>
      <c r="D1424" s="108"/>
      <c r="G1424" s="27"/>
      <c r="P1424" s="31"/>
    </row>
    <row r="1425" spans="2:16" s="26" customFormat="1" ht="12.95" customHeight="1" x14ac:dyDescent="0.2">
      <c r="B1425" s="134"/>
      <c r="C1425" s="108"/>
      <c r="D1425" s="108"/>
      <c r="G1425" s="27"/>
      <c r="P1425" s="31"/>
    </row>
    <row r="1426" spans="2:16" s="26" customFormat="1" ht="12.95" customHeight="1" x14ac:dyDescent="0.2">
      <c r="B1426" s="134"/>
      <c r="C1426" s="108"/>
      <c r="D1426" s="108"/>
      <c r="G1426" s="27"/>
      <c r="P1426" s="31"/>
    </row>
    <row r="1427" spans="2:16" s="26" customFormat="1" ht="12.95" customHeight="1" x14ac:dyDescent="0.2">
      <c r="B1427" s="134"/>
      <c r="C1427" s="108"/>
      <c r="D1427" s="108"/>
      <c r="G1427" s="27"/>
      <c r="P1427" s="31"/>
    </row>
    <row r="1428" spans="2:16" s="26" customFormat="1" ht="12.95" customHeight="1" x14ac:dyDescent="0.2">
      <c r="B1428" s="134"/>
      <c r="C1428" s="108"/>
      <c r="D1428" s="108"/>
      <c r="G1428" s="27"/>
      <c r="P1428" s="31"/>
    </row>
    <row r="1429" spans="2:16" s="26" customFormat="1" ht="12.95" customHeight="1" x14ac:dyDescent="0.2">
      <c r="B1429" s="134"/>
      <c r="C1429" s="108"/>
      <c r="D1429" s="108"/>
      <c r="G1429" s="27"/>
      <c r="P1429" s="31"/>
    </row>
    <row r="1430" spans="2:16" s="26" customFormat="1" ht="12.95" customHeight="1" x14ac:dyDescent="0.2">
      <c r="B1430" s="134"/>
      <c r="C1430" s="108"/>
      <c r="D1430" s="108"/>
      <c r="G1430" s="27"/>
      <c r="P1430" s="31"/>
    </row>
    <row r="1431" spans="2:16" s="26" customFormat="1" ht="12.95" customHeight="1" x14ac:dyDescent="0.2">
      <c r="B1431" s="134"/>
      <c r="C1431" s="108"/>
      <c r="D1431" s="108"/>
      <c r="G1431" s="27"/>
      <c r="P1431" s="31"/>
    </row>
    <row r="1432" spans="2:16" s="26" customFormat="1" ht="12.95" customHeight="1" x14ac:dyDescent="0.2">
      <c r="B1432" s="134"/>
      <c r="C1432" s="108"/>
      <c r="D1432" s="108"/>
      <c r="G1432" s="27"/>
      <c r="P1432" s="31"/>
    </row>
    <row r="1433" spans="2:16" s="26" customFormat="1" ht="12.95" customHeight="1" x14ac:dyDescent="0.2">
      <c r="B1433" s="134"/>
      <c r="C1433" s="108"/>
      <c r="D1433" s="108"/>
      <c r="G1433" s="27"/>
      <c r="P1433" s="31"/>
    </row>
    <row r="1434" spans="2:16" s="26" customFormat="1" ht="12.95" customHeight="1" x14ac:dyDescent="0.2">
      <c r="B1434" s="134"/>
      <c r="C1434" s="108"/>
      <c r="D1434" s="108"/>
      <c r="G1434" s="27"/>
      <c r="P1434" s="31"/>
    </row>
    <row r="1435" spans="2:16" s="26" customFormat="1" ht="12.95" customHeight="1" x14ac:dyDescent="0.2">
      <c r="B1435" s="134"/>
      <c r="C1435" s="108"/>
      <c r="D1435" s="108"/>
      <c r="G1435" s="27"/>
      <c r="P1435" s="31"/>
    </row>
    <row r="1436" spans="2:16" s="26" customFormat="1" ht="12.95" customHeight="1" x14ac:dyDescent="0.2">
      <c r="B1436" s="134"/>
      <c r="C1436" s="108"/>
      <c r="D1436" s="108"/>
      <c r="G1436" s="27"/>
      <c r="P1436" s="31"/>
    </row>
    <row r="1437" spans="2:16" s="26" customFormat="1" ht="12.95" customHeight="1" x14ac:dyDescent="0.2">
      <c r="B1437" s="134"/>
      <c r="C1437" s="108"/>
      <c r="D1437" s="108"/>
      <c r="G1437" s="27"/>
      <c r="P1437" s="31"/>
    </row>
    <row r="1438" spans="2:16" s="26" customFormat="1" ht="12.95" customHeight="1" x14ac:dyDescent="0.2">
      <c r="B1438" s="134"/>
      <c r="C1438" s="108"/>
      <c r="D1438" s="108"/>
      <c r="G1438" s="27"/>
      <c r="P1438" s="31"/>
    </row>
    <row r="1439" spans="2:16" s="26" customFormat="1" ht="12.95" customHeight="1" x14ac:dyDescent="0.2">
      <c r="B1439" s="134"/>
      <c r="C1439" s="108"/>
      <c r="D1439" s="108"/>
      <c r="G1439" s="27"/>
      <c r="P1439" s="31"/>
    </row>
    <row r="1440" spans="2:16" s="26" customFormat="1" ht="12.95" customHeight="1" x14ac:dyDescent="0.2">
      <c r="B1440" s="134"/>
      <c r="C1440" s="108"/>
      <c r="D1440" s="108"/>
      <c r="G1440" s="27"/>
      <c r="P1440" s="31"/>
    </row>
    <row r="1441" spans="2:16" s="26" customFormat="1" ht="12.95" customHeight="1" x14ac:dyDescent="0.2">
      <c r="B1441" s="134"/>
      <c r="C1441" s="108"/>
      <c r="D1441" s="108"/>
      <c r="G1441" s="27"/>
      <c r="P1441" s="31"/>
    </row>
    <row r="1442" spans="2:16" s="26" customFormat="1" ht="12.95" customHeight="1" x14ac:dyDescent="0.2">
      <c r="B1442" s="134"/>
      <c r="C1442" s="108"/>
      <c r="D1442" s="108"/>
      <c r="G1442" s="27"/>
      <c r="P1442" s="31"/>
    </row>
    <row r="1443" spans="2:16" s="26" customFormat="1" ht="12.95" customHeight="1" x14ac:dyDescent="0.2">
      <c r="B1443" s="134"/>
      <c r="C1443" s="108"/>
      <c r="D1443" s="108"/>
      <c r="G1443" s="27"/>
      <c r="P1443" s="31"/>
    </row>
    <row r="1444" spans="2:16" s="26" customFormat="1" ht="12.95" customHeight="1" x14ac:dyDescent="0.2">
      <c r="B1444" s="134"/>
      <c r="C1444" s="108"/>
      <c r="D1444" s="108"/>
      <c r="G1444" s="27"/>
      <c r="P1444" s="31"/>
    </row>
    <row r="1445" spans="2:16" s="26" customFormat="1" ht="12.95" customHeight="1" x14ac:dyDescent="0.2">
      <c r="B1445" s="134"/>
      <c r="C1445" s="108"/>
      <c r="D1445" s="108"/>
      <c r="G1445" s="27"/>
      <c r="P1445" s="31"/>
    </row>
    <row r="1446" spans="2:16" s="26" customFormat="1" ht="12.95" customHeight="1" x14ac:dyDescent="0.2">
      <c r="B1446" s="134"/>
      <c r="C1446" s="108"/>
      <c r="D1446" s="108"/>
      <c r="G1446" s="27"/>
      <c r="P1446" s="31"/>
    </row>
    <row r="1447" spans="2:16" s="26" customFormat="1" ht="12.95" customHeight="1" x14ac:dyDescent="0.2">
      <c r="B1447" s="134"/>
      <c r="C1447" s="108"/>
      <c r="D1447" s="108"/>
      <c r="G1447" s="27"/>
      <c r="P1447" s="31"/>
    </row>
    <row r="1448" spans="2:16" s="26" customFormat="1" ht="12.95" customHeight="1" x14ac:dyDescent="0.2">
      <c r="B1448" s="134"/>
      <c r="C1448" s="108"/>
      <c r="D1448" s="108"/>
      <c r="G1448" s="27"/>
      <c r="P1448" s="31"/>
    </row>
    <row r="1449" spans="2:16" s="26" customFormat="1" ht="12.95" customHeight="1" x14ac:dyDescent="0.2">
      <c r="B1449" s="134"/>
      <c r="C1449" s="108"/>
      <c r="D1449" s="108"/>
      <c r="G1449" s="27"/>
      <c r="P1449" s="31"/>
    </row>
    <row r="1450" spans="2:16" s="26" customFormat="1" ht="12.95" customHeight="1" x14ac:dyDescent="0.2">
      <c r="B1450" s="134"/>
      <c r="C1450" s="108"/>
      <c r="D1450" s="108"/>
      <c r="G1450" s="27"/>
      <c r="P1450" s="31"/>
    </row>
    <row r="1451" spans="2:16" s="26" customFormat="1" ht="12.95" customHeight="1" x14ac:dyDescent="0.2">
      <c r="B1451" s="134"/>
      <c r="C1451" s="108"/>
      <c r="D1451" s="108"/>
      <c r="G1451" s="27"/>
      <c r="P1451" s="31"/>
    </row>
    <row r="1452" spans="2:16" s="26" customFormat="1" ht="12.95" customHeight="1" x14ac:dyDescent="0.2">
      <c r="B1452" s="134"/>
      <c r="C1452" s="108"/>
      <c r="D1452" s="108"/>
      <c r="G1452" s="27"/>
      <c r="P1452" s="31"/>
    </row>
    <row r="1453" spans="2:16" s="26" customFormat="1" ht="12.95" customHeight="1" x14ac:dyDescent="0.2">
      <c r="B1453" s="134"/>
      <c r="C1453" s="108"/>
      <c r="D1453" s="108"/>
      <c r="G1453" s="27"/>
      <c r="P1453" s="31"/>
    </row>
    <row r="1454" spans="2:16" s="26" customFormat="1" ht="12.95" customHeight="1" x14ac:dyDescent="0.2">
      <c r="B1454" s="134"/>
      <c r="C1454" s="108"/>
      <c r="D1454" s="108"/>
      <c r="G1454" s="27"/>
      <c r="P1454" s="31"/>
    </row>
    <row r="1455" spans="2:16" s="26" customFormat="1" ht="12.95" customHeight="1" x14ac:dyDescent="0.2">
      <c r="B1455" s="134"/>
      <c r="C1455" s="108"/>
      <c r="D1455" s="108"/>
      <c r="G1455" s="27"/>
      <c r="P1455" s="31"/>
    </row>
    <row r="1456" spans="2:16" s="26" customFormat="1" ht="12.95" customHeight="1" x14ac:dyDescent="0.2">
      <c r="B1456" s="134"/>
      <c r="C1456" s="108"/>
      <c r="D1456" s="108"/>
      <c r="G1456" s="27"/>
      <c r="P1456" s="31"/>
    </row>
    <row r="1457" spans="2:16" s="26" customFormat="1" ht="12.95" customHeight="1" x14ac:dyDescent="0.2">
      <c r="B1457" s="134"/>
      <c r="C1457" s="108"/>
      <c r="D1457" s="108"/>
      <c r="G1457" s="27"/>
      <c r="P1457" s="31"/>
    </row>
    <row r="1458" spans="2:16" s="26" customFormat="1" ht="12.95" customHeight="1" x14ac:dyDescent="0.2">
      <c r="B1458" s="134"/>
      <c r="C1458" s="108"/>
      <c r="D1458" s="108"/>
      <c r="G1458" s="27"/>
      <c r="P1458" s="31"/>
    </row>
    <row r="1459" spans="2:16" s="26" customFormat="1" ht="12.95" customHeight="1" x14ac:dyDescent="0.2">
      <c r="B1459" s="134"/>
      <c r="C1459" s="108"/>
      <c r="D1459" s="108"/>
      <c r="G1459" s="27"/>
      <c r="P1459" s="31"/>
    </row>
    <row r="1460" spans="2:16" s="26" customFormat="1" ht="12.95" customHeight="1" x14ac:dyDescent="0.2">
      <c r="B1460" s="134"/>
      <c r="C1460" s="108"/>
      <c r="D1460" s="108"/>
      <c r="G1460" s="27"/>
      <c r="P1460" s="31"/>
    </row>
    <row r="1461" spans="2:16" s="26" customFormat="1" ht="12.95" customHeight="1" x14ac:dyDescent="0.2">
      <c r="B1461" s="134"/>
      <c r="C1461" s="108"/>
      <c r="D1461" s="108"/>
      <c r="G1461" s="27"/>
      <c r="P1461" s="31"/>
    </row>
    <row r="1462" spans="2:16" s="26" customFormat="1" ht="12.95" customHeight="1" x14ac:dyDescent="0.2">
      <c r="B1462" s="134"/>
      <c r="C1462" s="108"/>
      <c r="D1462" s="108"/>
      <c r="G1462" s="27"/>
      <c r="P1462" s="31"/>
    </row>
    <row r="1463" spans="2:16" s="26" customFormat="1" ht="12.95" customHeight="1" x14ac:dyDescent="0.2">
      <c r="B1463" s="134"/>
      <c r="C1463" s="108"/>
      <c r="D1463" s="108"/>
      <c r="G1463" s="27"/>
      <c r="P1463" s="31"/>
    </row>
    <row r="1464" spans="2:16" s="26" customFormat="1" ht="12.95" customHeight="1" x14ac:dyDescent="0.2">
      <c r="B1464" s="134"/>
      <c r="C1464" s="108"/>
      <c r="D1464" s="108"/>
      <c r="G1464" s="27"/>
      <c r="P1464" s="31"/>
    </row>
    <row r="1465" spans="2:16" s="26" customFormat="1" ht="12.95" customHeight="1" x14ac:dyDescent="0.2">
      <c r="B1465" s="134"/>
      <c r="C1465" s="108"/>
      <c r="D1465" s="108"/>
      <c r="G1465" s="27"/>
      <c r="P1465" s="31"/>
    </row>
    <row r="1466" spans="2:16" s="26" customFormat="1" ht="12.95" customHeight="1" x14ac:dyDescent="0.2">
      <c r="B1466" s="134"/>
      <c r="C1466" s="108"/>
      <c r="D1466" s="108"/>
      <c r="G1466" s="27"/>
      <c r="P1466" s="31"/>
    </row>
    <row r="1467" spans="2:16" s="26" customFormat="1" ht="12.95" customHeight="1" x14ac:dyDescent="0.2">
      <c r="B1467" s="134"/>
      <c r="C1467" s="108"/>
      <c r="D1467" s="108"/>
      <c r="G1467" s="27"/>
      <c r="P1467" s="31"/>
    </row>
    <row r="1468" spans="2:16" s="26" customFormat="1" ht="12.95" customHeight="1" x14ac:dyDescent="0.2">
      <c r="B1468" s="134"/>
      <c r="C1468" s="108"/>
      <c r="D1468" s="108"/>
      <c r="G1468" s="27"/>
      <c r="P1468" s="31"/>
    </row>
    <row r="1469" spans="2:16" s="26" customFormat="1" ht="12.95" customHeight="1" x14ac:dyDescent="0.2">
      <c r="B1469" s="134"/>
      <c r="C1469" s="108"/>
      <c r="D1469" s="108"/>
      <c r="G1469" s="27"/>
      <c r="P1469" s="31"/>
    </row>
    <row r="1470" spans="2:16" s="26" customFormat="1" ht="12.95" customHeight="1" x14ac:dyDescent="0.2">
      <c r="B1470" s="134"/>
      <c r="C1470" s="108"/>
      <c r="D1470" s="108"/>
      <c r="G1470" s="27"/>
      <c r="P1470" s="31"/>
    </row>
    <row r="1471" spans="2:16" s="26" customFormat="1" ht="12.95" customHeight="1" x14ac:dyDescent="0.2">
      <c r="B1471" s="134"/>
      <c r="C1471" s="108"/>
      <c r="D1471" s="108"/>
      <c r="G1471" s="27"/>
      <c r="P1471" s="31"/>
    </row>
    <row r="1472" spans="2:16" s="26" customFormat="1" ht="12.95" customHeight="1" x14ac:dyDescent="0.2">
      <c r="B1472" s="134"/>
      <c r="C1472" s="108"/>
      <c r="D1472" s="108"/>
      <c r="G1472" s="27"/>
      <c r="P1472" s="31"/>
    </row>
    <row r="1473" spans="2:7" s="26" customFormat="1" ht="12.95" customHeight="1" x14ac:dyDescent="0.2">
      <c r="B1473" s="134"/>
      <c r="C1473" s="108"/>
      <c r="D1473" s="108"/>
      <c r="G1473" s="27"/>
    </row>
    <row r="1474" spans="2:7" s="26" customFormat="1" ht="12.95" customHeight="1" x14ac:dyDescent="0.2">
      <c r="B1474" s="134"/>
      <c r="C1474" s="108"/>
      <c r="D1474" s="108"/>
      <c r="G1474" s="27"/>
    </row>
    <row r="1475" spans="2:7" x14ac:dyDescent="0.2">
      <c r="C1475" s="35"/>
      <c r="D1475" s="35"/>
    </row>
    <row r="1476" spans="2:7" x14ac:dyDescent="0.2">
      <c r="C1476" s="35"/>
      <c r="D1476" s="35"/>
    </row>
    <row r="1477" spans="2:7" x14ac:dyDescent="0.2">
      <c r="C1477" s="35"/>
      <c r="D1477" s="35"/>
    </row>
    <row r="1478" spans="2:7" x14ac:dyDescent="0.2">
      <c r="C1478" s="35"/>
      <c r="D1478" s="35"/>
    </row>
    <row r="1479" spans="2:7" x14ac:dyDescent="0.2">
      <c r="C1479" s="35"/>
      <c r="D1479" s="35"/>
    </row>
    <row r="1480" spans="2:7" x14ac:dyDescent="0.2">
      <c r="C1480" s="35"/>
      <c r="D1480" s="35"/>
    </row>
    <row r="1481" spans="2:7" x14ac:dyDescent="0.2">
      <c r="C1481" s="35"/>
      <c r="D1481" s="35"/>
    </row>
    <row r="1482" spans="2:7" x14ac:dyDescent="0.2">
      <c r="C1482" s="35"/>
      <c r="D1482" s="35"/>
    </row>
    <row r="1483" spans="2:7" x14ac:dyDescent="0.2">
      <c r="C1483" s="35"/>
      <c r="D1483" s="35"/>
    </row>
    <row r="1484" spans="2:7" x14ac:dyDescent="0.2">
      <c r="C1484" s="35"/>
      <c r="D1484" s="35"/>
    </row>
    <row r="1485" spans="2:7" x14ac:dyDescent="0.2">
      <c r="C1485" s="35"/>
      <c r="D1485" s="35"/>
    </row>
    <row r="1486" spans="2:7" x14ac:dyDescent="0.2">
      <c r="C1486" s="35"/>
      <c r="D1486" s="35"/>
    </row>
    <row r="1487" spans="2:7" x14ac:dyDescent="0.2">
      <c r="C1487" s="35"/>
      <c r="D1487" s="35"/>
    </row>
    <row r="1488" spans="2:7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  <row r="2389" spans="3:4" x14ac:dyDescent="0.2">
      <c r="C2389" s="35"/>
      <c r="D2389" s="35"/>
    </row>
    <row r="2390" spans="3:4" x14ac:dyDescent="0.2">
      <c r="C2390" s="35"/>
      <c r="D2390" s="35"/>
    </row>
    <row r="2391" spans="3:4" x14ac:dyDescent="0.2">
      <c r="C2391" s="35"/>
      <c r="D2391" s="35"/>
    </row>
    <row r="2392" spans="3:4" x14ac:dyDescent="0.2">
      <c r="C2392" s="35"/>
      <c r="D2392" s="35"/>
    </row>
    <row r="2393" spans="3:4" x14ac:dyDescent="0.2">
      <c r="C2393" s="35"/>
      <c r="D2393" s="35"/>
    </row>
    <row r="2394" spans="3:4" x14ac:dyDescent="0.2">
      <c r="C2394" s="35"/>
      <c r="D2394" s="35"/>
    </row>
    <row r="2395" spans="3:4" x14ac:dyDescent="0.2">
      <c r="C2395" s="35"/>
      <c r="D2395" s="35"/>
    </row>
    <row r="2396" spans="3:4" x14ac:dyDescent="0.2">
      <c r="C2396" s="35"/>
      <c r="D2396" s="35"/>
    </row>
    <row r="2397" spans="3:4" x14ac:dyDescent="0.2">
      <c r="C2397" s="35"/>
      <c r="D2397" s="35"/>
    </row>
    <row r="2398" spans="3:4" x14ac:dyDescent="0.2">
      <c r="C2398" s="35"/>
      <c r="D2398" s="35"/>
    </row>
    <row r="2399" spans="3:4" x14ac:dyDescent="0.2">
      <c r="C2399" s="35"/>
      <c r="D2399" s="35"/>
    </row>
    <row r="2400" spans="3:4" x14ac:dyDescent="0.2">
      <c r="C2400" s="35"/>
      <c r="D2400" s="35"/>
    </row>
    <row r="2401" spans="3:4" x14ac:dyDescent="0.2">
      <c r="C2401" s="35"/>
      <c r="D2401" s="35"/>
    </row>
    <row r="2402" spans="3:4" x14ac:dyDescent="0.2">
      <c r="C2402" s="35"/>
      <c r="D2402" s="35"/>
    </row>
    <row r="2403" spans="3:4" x14ac:dyDescent="0.2">
      <c r="C2403" s="35"/>
      <c r="D2403" s="35"/>
    </row>
    <row r="2404" spans="3:4" x14ac:dyDescent="0.2">
      <c r="C2404" s="35"/>
      <c r="D2404" s="35"/>
    </row>
    <row r="2405" spans="3:4" x14ac:dyDescent="0.2">
      <c r="C2405" s="35"/>
      <c r="D2405" s="35"/>
    </row>
    <row r="2406" spans="3:4" x14ac:dyDescent="0.2">
      <c r="C2406" s="35"/>
      <c r="D2406" s="35"/>
    </row>
    <row r="2407" spans="3:4" x14ac:dyDescent="0.2">
      <c r="C2407" s="35"/>
      <c r="D2407" s="35"/>
    </row>
    <row r="2408" spans="3:4" x14ac:dyDescent="0.2">
      <c r="C2408" s="35"/>
      <c r="D2408" s="35"/>
    </row>
    <row r="2409" spans="3:4" x14ac:dyDescent="0.2">
      <c r="C2409" s="35"/>
      <c r="D2409" s="35"/>
    </row>
    <row r="2410" spans="3:4" x14ac:dyDescent="0.2">
      <c r="C2410" s="35"/>
      <c r="D2410" s="35"/>
    </row>
    <row r="2411" spans="3:4" x14ac:dyDescent="0.2">
      <c r="C2411" s="35"/>
      <c r="D2411" s="35"/>
    </row>
    <row r="2412" spans="3:4" x14ac:dyDescent="0.2">
      <c r="C2412" s="35"/>
      <c r="D2412" s="35"/>
    </row>
    <row r="2413" spans="3:4" x14ac:dyDescent="0.2">
      <c r="C2413" s="35"/>
      <c r="D2413" s="35"/>
    </row>
    <row r="2414" spans="3:4" x14ac:dyDescent="0.2">
      <c r="C2414" s="35"/>
      <c r="D2414" s="35"/>
    </row>
    <row r="2415" spans="3:4" x14ac:dyDescent="0.2">
      <c r="C2415" s="35"/>
      <c r="D2415" s="35"/>
    </row>
    <row r="2416" spans="3:4" x14ac:dyDescent="0.2">
      <c r="C2416" s="35"/>
      <c r="D2416" s="35"/>
    </row>
    <row r="2417" spans="3:4" x14ac:dyDescent="0.2">
      <c r="C2417" s="35"/>
      <c r="D2417" s="35"/>
    </row>
    <row r="2418" spans="3:4" x14ac:dyDescent="0.2">
      <c r="C2418" s="35"/>
      <c r="D2418" s="35"/>
    </row>
    <row r="2419" spans="3:4" x14ac:dyDescent="0.2">
      <c r="C2419" s="35"/>
      <c r="D2419" s="35"/>
    </row>
    <row r="2420" spans="3:4" x14ac:dyDescent="0.2">
      <c r="C2420" s="35"/>
      <c r="D2420" s="35"/>
    </row>
    <row r="2421" spans="3:4" x14ac:dyDescent="0.2">
      <c r="C2421" s="35"/>
      <c r="D2421" s="35"/>
    </row>
    <row r="2422" spans="3:4" x14ac:dyDescent="0.2">
      <c r="C2422" s="35"/>
      <c r="D2422" s="35"/>
    </row>
    <row r="2423" spans="3:4" x14ac:dyDescent="0.2">
      <c r="C2423" s="35"/>
      <c r="D2423" s="35"/>
    </row>
    <row r="2424" spans="3:4" x14ac:dyDescent="0.2">
      <c r="C2424" s="35"/>
      <c r="D2424" s="35"/>
    </row>
    <row r="2425" spans="3:4" x14ac:dyDescent="0.2">
      <c r="C2425" s="35"/>
      <c r="D2425" s="35"/>
    </row>
    <row r="2426" spans="3:4" x14ac:dyDescent="0.2">
      <c r="C2426" s="35"/>
      <c r="D2426" s="35"/>
    </row>
    <row r="2427" spans="3:4" x14ac:dyDescent="0.2">
      <c r="C2427" s="35"/>
      <c r="D2427" s="35"/>
    </row>
    <row r="2428" spans="3:4" x14ac:dyDescent="0.2">
      <c r="C2428" s="35"/>
      <c r="D2428" s="35"/>
    </row>
    <row r="2429" spans="3:4" x14ac:dyDescent="0.2">
      <c r="C2429" s="35"/>
      <c r="D2429" s="35"/>
    </row>
    <row r="2430" spans="3:4" x14ac:dyDescent="0.2">
      <c r="C2430" s="35"/>
      <c r="D2430" s="35"/>
    </row>
    <row r="2431" spans="3:4" x14ac:dyDescent="0.2">
      <c r="C2431" s="35"/>
      <c r="D2431" s="35"/>
    </row>
    <row r="2432" spans="3:4" x14ac:dyDescent="0.2">
      <c r="C2432" s="35"/>
      <c r="D2432" s="35"/>
    </row>
    <row r="2433" spans="3:4" x14ac:dyDescent="0.2">
      <c r="C2433" s="35"/>
      <c r="D2433" s="35"/>
    </row>
    <row r="2434" spans="3:4" x14ac:dyDescent="0.2">
      <c r="C2434" s="35"/>
      <c r="D2434" s="35"/>
    </row>
    <row r="2435" spans="3:4" x14ac:dyDescent="0.2">
      <c r="C2435" s="35"/>
      <c r="D2435" s="35"/>
    </row>
    <row r="2436" spans="3:4" x14ac:dyDescent="0.2">
      <c r="C2436" s="35"/>
      <c r="D2436" s="35"/>
    </row>
    <row r="2437" spans="3:4" x14ac:dyDescent="0.2">
      <c r="C2437" s="35"/>
      <c r="D2437" s="35"/>
    </row>
    <row r="2438" spans="3:4" x14ac:dyDescent="0.2">
      <c r="C2438" s="35"/>
      <c r="D2438" s="35"/>
    </row>
    <row r="2439" spans="3:4" x14ac:dyDescent="0.2">
      <c r="C2439" s="35"/>
      <c r="D2439" s="35"/>
    </row>
    <row r="2440" spans="3:4" x14ac:dyDescent="0.2">
      <c r="C2440" s="35"/>
      <c r="D2440" s="35"/>
    </row>
    <row r="2441" spans="3:4" x14ac:dyDescent="0.2">
      <c r="C2441" s="35"/>
      <c r="D2441" s="35"/>
    </row>
    <row r="2442" spans="3:4" x14ac:dyDescent="0.2">
      <c r="C2442" s="35"/>
      <c r="D2442" s="35"/>
    </row>
    <row r="2443" spans="3:4" x14ac:dyDescent="0.2">
      <c r="C2443" s="35"/>
      <c r="D2443" s="35"/>
    </row>
    <row r="2444" spans="3:4" x14ac:dyDescent="0.2">
      <c r="C2444" s="35"/>
      <c r="D2444" s="35"/>
    </row>
    <row r="2445" spans="3:4" x14ac:dyDescent="0.2">
      <c r="C2445" s="35"/>
      <c r="D2445" s="35"/>
    </row>
    <row r="2446" spans="3:4" x14ac:dyDescent="0.2">
      <c r="C2446" s="35"/>
      <c r="D2446" s="35"/>
    </row>
    <row r="2447" spans="3:4" x14ac:dyDescent="0.2">
      <c r="C2447" s="35"/>
      <c r="D2447" s="35"/>
    </row>
    <row r="2448" spans="3:4" x14ac:dyDescent="0.2">
      <c r="C2448" s="35"/>
      <c r="D2448" s="35"/>
    </row>
    <row r="2449" spans="3:4" x14ac:dyDescent="0.2">
      <c r="C2449" s="35"/>
      <c r="D2449" s="35"/>
    </row>
    <row r="2450" spans="3:4" x14ac:dyDescent="0.2">
      <c r="C2450" s="35"/>
      <c r="D2450" s="35"/>
    </row>
    <row r="2451" spans="3:4" x14ac:dyDescent="0.2">
      <c r="C2451" s="35"/>
      <c r="D2451" s="35"/>
    </row>
    <row r="2452" spans="3:4" x14ac:dyDescent="0.2">
      <c r="C2452" s="35"/>
      <c r="D2452" s="35"/>
    </row>
    <row r="2453" spans="3:4" x14ac:dyDescent="0.2">
      <c r="C2453" s="35"/>
      <c r="D2453" s="35"/>
    </row>
    <row r="2454" spans="3:4" x14ac:dyDescent="0.2">
      <c r="C2454" s="35"/>
      <c r="D2454" s="35"/>
    </row>
    <row r="2455" spans="3:4" x14ac:dyDescent="0.2">
      <c r="C2455" s="35"/>
      <c r="D2455" s="35"/>
    </row>
    <row r="2456" spans="3:4" x14ac:dyDescent="0.2">
      <c r="C2456" s="35"/>
      <c r="D2456" s="35"/>
    </row>
    <row r="2457" spans="3:4" x14ac:dyDescent="0.2">
      <c r="C2457" s="35"/>
      <c r="D2457" s="35"/>
    </row>
    <row r="2458" spans="3:4" x14ac:dyDescent="0.2">
      <c r="C2458" s="35"/>
      <c r="D2458" s="35"/>
    </row>
    <row r="2459" spans="3:4" x14ac:dyDescent="0.2">
      <c r="C2459" s="35"/>
      <c r="D2459" s="35"/>
    </row>
    <row r="2460" spans="3:4" x14ac:dyDescent="0.2">
      <c r="C2460" s="35"/>
      <c r="D2460" s="35"/>
    </row>
    <row r="2461" spans="3:4" x14ac:dyDescent="0.2">
      <c r="C2461" s="35"/>
      <c r="D2461" s="35"/>
    </row>
    <row r="2462" spans="3:4" x14ac:dyDescent="0.2">
      <c r="C2462" s="35"/>
      <c r="D2462" s="35"/>
    </row>
    <row r="2463" spans="3:4" x14ac:dyDescent="0.2">
      <c r="C2463" s="35"/>
      <c r="D2463" s="35"/>
    </row>
    <row r="2464" spans="3:4" x14ac:dyDescent="0.2">
      <c r="C2464" s="35"/>
      <c r="D2464" s="35"/>
    </row>
    <row r="2465" spans="3:4" x14ac:dyDescent="0.2">
      <c r="C2465" s="35"/>
      <c r="D2465" s="35"/>
    </row>
    <row r="2466" spans="3:4" x14ac:dyDescent="0.2">
      <c r="C2466" s="35"/>
      <c r="D2466" s="35"/>
    </row>
    <row r="2467" spans="3:4" x14ac:dyDescent="0.2">
      <c r="C2467" s="35"/>
      <c r="D2467" s="35"/>
    </row>
    <row r="2468" spans="3:4" x14ac:dyDescent="0.2">
      <c r="C2468" s="35"/>
      <c r="D2468" s="35"/>
    </row>
    <row r="2469" spans="3:4" x14ac:dyDescent="0.2">
      <c r="C2469" s="35"/>
      <c r="D2469" s="35"/>
    </row>
    <row r="2470" spans="3:4" x14ac:dyDescent="0.2">
      <c r="C2470" s="35"/>
      <c r="D2470" s="35"/>
    </row>
    <row r="2471" spans="3:4" x14ac:dyDescent="0.2">
      <c r="C2471" s="35"/>
      <c r="D2471" s="35"/>
    </row>
    <row r="2472" spans="3:4" x14ac:dyDescent="0.2">
      <c r="C2472" s="35"/>
      <c r="D2472" s="35"/>
    </row>
    <row r="2473" spans="3:4" x14ac:dyDescent="0.2">
      <c r="C2473" s="35"/>
      <c r="D2473" s="35"/>
    </row>
    <row r="2474" spans="3:4" x14ac:dyDescent="0.2">
      <c r="C2474" s="35"/>
      <c r="D2474" s="35"/>
    </row>
    <row r="2475" spans="3:4" x14ac:dyDescent="0.2">
      <c r="C2475" s="35"/>
      <c r="D2475" s="35"/>
    </row>
    <row r="2476" spans="3:4" x14ac:dyDescent="0.2">
      <c r="C2476" s="35"/>
      <c r="D2476" s="35"/>
    </row>
    <row r="2477" spans="3:4" x14ac:dyDescent="0.2">
      <c r="C2477" s="35"/>
      <c r="D2477" s="35"/>
    </row>
    <row r="2478" spans="3:4" x14ac:dyDescent="0.2">
      <c r="C2478" s="35"/>
      <c r="D2478" s="35"/>
    </row>
    <row r="2479" spans="3:4" x14ac:dyDescent="0.2">
      <c r="C2479" s="35"/>
      <c r="D2479" s="35"/>
    </row>
    <row r="2480" spans="3:4" x14ac:dyDescent="0.2">
      <c r="C2480" s="35"/>
      <c r="D2480" s="35"/>
    </row>
    <row r="2481" spans="3:4" x14ac:dyDescent="0.2">
      <c r="C2481" s="35"/>
      <c r="D2481" s="35"/>
    </row>
    <row r="2482" spans="3:4" x14ac:dyDescent="0.2">
      <c r="C2482" s="35"/>
      <c r="D2482" s="35"/>
    </row>
    <row r="2483" spans="3:4" x14ac:dyDescent="0.2">
      <c r="C2483" s="35"/>
      <c r="D2483" s="35"/>
    </row>
    <row r="2484" spans="3:4" x14ac:dyDescent="0.2">
      <c r="C2484" s="35"/>
      <c r="D2484" s="35"/>
    </row>
    <row r="2485" spans="3:4" x14ac:dyDescent="0.2">
      <c r="C2485" s="35"/>
      <c r="D2485" s="35"/>
    </row>
    <row r="2486" spans="3:4" x14ac:dyDescent="0.2">
      <c r="C2486" s="35"/>
      <c r="D2486" s="35"/>
    </row>
    <row r="2487" spans="3:4" x14ac:dyDescent="0.2">
      <c r="C2487" s="35"/>
      <c r="D2487" s="35"/>
    </row>
    <row r="2488" spans="3:4" x14ac:dyDescent="0.2">
      <c r="C2488" s="35"/>
      <c r="D2488" s="35"/>
    </row>
    <row r="2489" spans="3:4" x14ac:dyDescent="0.2">
      <c r="C2489" s="35"/>
      <c r="D2489" s="35"/>
    </row>
    <row r="2490" spans="3:4" x14ac:dyDescent="0.2">
      <c r="C2490" s="35"/>
      <c r="D2490" s="35"/>
    </row>
    <row r="2491" spans="3:4" x14ac:dyDescent="0.2">
      <c r="C2491" s="35"/>
      <c r="D2491" s="35"/>
    </row>
    <row r="2492" spans="3:4" x14ac:dyDescent="0.2">
      <c r="C2492" s="35"/>
      <c r="D2492" s="35"/>
    </row>
    <row r="2493" spans="3:4" x14ac:dyDescent="0.2">
      <c r="C2493" s="35"/>
      <c r="D2493" s="35"/>
    </row>
    <row r="2494" spans="3:4" x14ac:dyDescent="0.2">
      <c r="C2494" s="35"/>
      <c r="D2494" s="35"/>
    </row>
    <row r="2495" spans="3:4" x14ac:dyDescent="0.2">
      <c r="C2495" s="35"/>
      <c r="D2495" s="35"/>
    </row>
    <row r="2496" spans="3:4" x14ac:dyDescent="0.2">
      <c r="C2496" s="35"/>
      <c r="D2496" s="35"/>
    </row>
    <row r="2497" spans="3:4" x14ac:dyDescent="0.2">
      <c r="C2497" s="35"/>
      <c r="D2497" s="35"/>
    </row>
    <row r="2498" spans="3:4" x14ac:dyDescent="0.2">
      <c r="C2498" s="35"/>
      <c r="D2498" s="35"/>
    </row>
    <row r="2499" spans="3:4" x14ac:dyDescent="0.2">
      <c r="C2499" s="35"/>
      <c r="D2499" s="35"/>
    </row>
    <row r="2500" spans="3:4" x14ac:dyDescent="0.2">
      <c r="C2500" s="35"/>
      <c r="D2500" s="35"/>
    </row>
    <row r="2501" spans="3:4" x14ac:dyDescent="0.2">
      <c r="C2501" s="35"/>
      <c r="D2501" s="35"/>
    </row>
    <row r="2502" spans="3:4" x14ac:dyDescent="0.2">
      <c r="C2502" s="35"/>
      <c r="D2502" s="35"/>
    </row>
    <row r="2503" spans="3:4" x14ac:dyDescent="0.2">
      <c r="C2503" s="35"/>
      <c r="D2503" s="35"/>
    </row>
    <row r="2504" spans="3:4" x14ac:dyDescent="0.2">
      <c r="C2504" s="35"/>
      <c r="D2504" s="35"/>
    </row>
    <row r="2505" spans="3:4" x14ac:dyDescent="0.2">
      <c r="C2505" s="35"/>
      <c r="D2505" s="35"/>
    </row>
    <row r="2506" spans="3:4" x14ac:dyDescent="0.2">
      <c r="C2506" s="35"/>
      <c r="D2506" s="35"/>
    </row>
    <row r="2507" spans="3:4" x14ac:dyDescent="0.2">
      <c r="C2507" s="35"/>
      <c r="D2507" s="35"/>
    </row>
    <row r="2508" spans="3:4" x14ac:dyDescent="0.2">
      <c r="C2508" s="35"/>
      <c r="D2508" s="35"/>
    </row>
    <row r="2509" spans="3:4" x14ac:dyDescent="0.2">
      <c r="C2509" s="35"/>
      <c r="D2509" s="35"/>
    </row>
    <row r="2510" spans="3:4" x14ac:dyDescent="0.2">
      <c r="C2510" s="35"/>
      <c r="D2510" s="35"/>
    </row>
    <row r="2511" spans="3:4" x14ac:dyDescent="0.2">
      <c r="C2511" s="35"/>
      <c r="D2511" s="35"/>
    </row>
    <row r="2512" spans="3:4" x14ac:dyDescent="0.2">
      <c r="C2512" s="35"/>
      <c r="D2512" s="35"/>
    </row>
    <row r="2513" spans="3:4" x14ac:dyDescent="0.2">
      <c r="C2513" s="35"/>
      <c r="D2513" s="35"/>
    </row>
    <row r="2514" spans="3:4" x14ac:dyDescent="0.2">
      <c r="C2514" s="35"/>
      <c r="D2514" s="35"/>
    </row>
    <row r="2515" spans="3:4" x14ac:dyDescent="0.2">
      <c r="C2515" s="35"/>
      <c r="D2515" s="35"/>
    </row>
    <row r="2516" spans="3:4" x14ac:dyDescent="0.2">
      <c r="C2516" s="35"/>
      <c r="D2516" s="35"/>
    </row>
    <row r="2517" spans="3:4" x14ac:dyDescent="0.2">
      <c r="C2517" s="35"/>
      <c r="D2517" s="35"/>
    </row>
    <row r="2518" spans="3:4" x14ac:dyDescent="0.2">
      <c r="C2518" s="35"/>
      <c r="D2518" s="35"/>
    </row>
    <row r="2519" spans="3:4" x14ac:dyDescent="0.2">
      <c r="C2519" s="35"/>
      <c r="D2519" s="35"/>
    </row>
    <row r="2520" spans="3:4" x14ac:dyDescent="0.2">
      <c r="C2520" s="35"/>
      <c r="D2520" s="35"/>
    </row>
    <row r="2521" spans="3:4" x14ac:dyDescent="0.2">
      <c r="C2521" s="35"/>
      <c r="D2521" s="35"/>
    </row>
    <row r="2522" spans="3:4" x14ac:dyDescent="0.2">
      <c r="C2522" s="35"/>
      <c r="D2522" s="35"/>
    </row>
    <row r="2523" spans="3:4" x14ac:dyDescent="0.2">
      <c r="C2523" s="35"/>
      <c r="D2523" s="35"/>
    </row>
    <row r="2524" spans="3:4" x14ac:dyDescent="0.2">
      <c r="C2524" s="35"/>
      <c r="D2524" s="35"/>
    </row>
    <row r="2525" spans="3:4" x14ac:dyDescent="0.2">
      <c r="C2525" s="35"/>
      <c r="D2525" s="35"/>
    </row>
    <row r="2526" spans="3:4" x14ac:dyDescent="0.2">
      <c r="C2526" s="35"/>
      <c r="D2526" s="35"/>
    </row>
    <row r="2527" spans="3:4" x14ac:dyDescent="0.2">
      <c r="C2527" s="35"/>
      <c r="D2527" s="35"/>
    </row>
    <row r="2528" spans="3:4" x14ac:dyDescent="0.2">
      <c r="C2528" s="35"/>
      <c r="D2528" s="35"/>
    </row>
    <row r="2529" spans="3:4" x14ac:dyDescent="0.2">
      <c r="C2529" s="35"/>
      <c r="D2529" s="35"/>
    </row>
    <row r="2530" spans="3:4" x14ac:dyDescent="0.2">
      <c r="C2530" s="35"/>
      <c r="D2530" s="35"/>
    </row>
    <row r="2531" spans="3:4" x14ac:dyDescent="0.2">
      <c r="C2531" s="35"/>
      <c r="D2531" s="35"/>
    </row>
    <row r="2532" spans="3:4" x14ac:dyDescent="0.2">
      <c r="C2532" s="35"/>
      <c r="D2532" s="35"/>
    </row>
    <row r="2533" spans="3:4" x14ac:dyDescent="0.2">
      <c r="C2533" s="35"/>
      <c r="D2533" s="35"/>
    </row>
    <row r="2534" spans="3:4" x14ac:dyDescent="0.2">
      <c r="C2534" s="35"/>
      <c r="D2534" s="35"/>
    </row>
    <row r="2535" spans="3:4" x14ac:dyDescent="0.2">
      <c r="C2535" s="35"/>
      <c r="D2535" s="35"/>
    </row>
    <row r="2536" spans="3:4" x14ac:dyDescent="0.2">
      <c r="C2536" s="35"/>
      <c r="D2536" s="35"/>
    </row>
    <row r="2537" spans="3:4" x14ac:dyDescent="0.2">
      <c r="C2537" s="35"/>
      <c r="D2537" s="35"/>
    </row>
    <row r="2538" spans="3:4" x14ac:dyDescent="0.2">
      <c r="C2538" s="35"/>
      <c r="D2538" s="35"/>
    </row>
    <row r="2539" spans="3:4" x14ac:dyDescent="0.2">
      <c r="C2539" s="35"/>
      <c r="D2539" s="35"/>
    </row>
    <row r="2540" spans="3:4" x14ac:dyDescent="0.2">
      <c r="C2540" s="35"/>
      <c r="D2540" s="35"/>
    </row>
    <row r="2541" spans="3:4" x14ac:dyDescent="0.2">
      <c r="C2541" s="35"/>
      <c r="D2541" s="35"/>
    </row>
    <row r="2542" spans="3:4" x14ac:dyDescent="0.2">
      <c r="C2542" s="35"/>
      <c r="D2542" s="35"/>
    </row>
    <row r="2543" spans="3:4" x14ac:dyDescent="0.2">
      <c r="C2543" s="35"/>
      <c r="D2543" s="35"/>
    </row>
    <row r="2544" spans="3:4" x14ac:dyDescent="0.2">
      <c r="C2544" s="35"/>
      <c r="D2544" s="35"/>
    </row>
    <row r="2545" spans="3:4" x14ac:dyDescent="0.2">
      <c r="C2545" s="35"/>
      <c r="D2545" s="35"/>
    </row>
    <row r="2546" spans="3:4" x14ac:dyDescent="0.2">
      <c r="C2546" s="35"/>
      <c r="D2546" s="35"/>
    </row>
    <row r="2547" spans="3:4" x14ac:dyDescent="0.2">
      <c r="C2547" s="35"/>
      <c r="D2547" s="35"/>
    </row>
    <row r="2548" spans="3:4" x14ac:dyDescent="0.2">
      <c r="C2548" s="35"/>
      <c r="D2548" s="35"/>
    </row>
    <row r="2549" spans="3:4" x14ac:dyDescent="0.2">
      <c r="C2549" s="35"/>
      <c r="D2549" s="35"/>
    </row>
    <row r="2550" spans="3:4" x14ac:dyDescent="0.2">
      <c r="C2550" s="35"/>
      <c r="D2550" s="35"/>
    </row>
    <row r="2551" spans="3:4" x14ac:dyDescent="0.2">
      <c r="C2551" s="35"/>
      <c r="D2551" s="35"/>
    </row>
    <row r="2552" spans="3:4" x14ac:dyDescent="0.2">
      <c r="C2552" s="35"/>
      <c r="D2552" s="35"/>
    </row>
    <row r="2553" spans="3:4" x14ac:dyDescent="0.2">
      <c r="C2553" s="35"/>
      <c r="D2553" s="35"/>
    </row>
    <row r="2554" spans="3:4" x14ac:dyDescent="0.2">
      <c r="C2554" s="35"/>
      <c r="D2554" s="35"/>
    </row>
    <row r="2555" spans="3:4" x14ac:dyDescent="0.2">
      <c r="C2555" s="35"/>
      <c r="D2555" s="35"/>
    </row>
    <row r="2556" spans="3:4" x14ac:dyDescent="0.2">
      <c r="C2556" s="35"/>
      <c r="D2556" s="35"/>
    </row>
    <row r="2557" spans="3:4" x14ac:dyDescent="0.2">
      <c r="C2557" s="35"/>
      <c r="D2557" s="35"/>
    </row>
    <row r="2558" spans="3:4" x14ac:dyDescent="0.2">
      <c r="C2558" s="35"/>
      <c r="D2558" s="35"/>
    </row>
    <row r="2559" spans="3:4" x14ac:dyDescent="0.2">
      <c r="C2559" s="35"/>
      <c r="D2559" s="35"/>
    </row>
    <row r="2560" spans="3:4" x14ac:dyDescent="0.2">
      <c r="C2560" s="35"/>
      <c r="D2560" s="35"/>
    </row>
    <row r="2561" spans="3:4" x14ac:dyDescent="0.2">
      <c r="C2561" s="35"/>
      <c r="D2561" s="35"/>
    </row>
    <row r="2562" spans="3:4" x14ac:dyDescent="0.2">
      <c r="C2562" s="35"/>
      <c r="D2562" s="35"/>
    </row>
    <row r="2563" spans="3:4" x14ac:dyDescent="0.2">
      <c r="C2563" s="35"/>
      <c r="D2563" s="35"/>
    </row>
    <row r="2564" spans="3:4" x14ac:dyDescent="0.2">
      <c r="C2564" s="35"/>
      <c r="D2564" s="35"/>
    </row>
    <row r="2565" spans="3:4" x14ac:dyDescent="0.2">
      <c r="C2565" s="35"/>
      <c r="D2565" s="35"/>
    </row>
    <row r="2566" spans="3:4" x14ac:dyDescent="0.2">
      <c r="C2566" s="35"/>
      <c r="D2566" s="35"/>
    </row>
    <row r="2567" spans="3:4" x14ac:dyDescent="0.2">
      <c r="C2567" s="35"/>
      <c r="D2567" s="35"/>
    </row>
    <row r="2568" spans="3:4" x14ac:dyDescent="0.2">
      <c r="C2568" s="35"/>
      <c r="D2568" s="35"/>
    </row>
    <row r="2569" spans="3:4" x14ac:dyDescent="0.2">
      <c r="C2569" s="35"/>
      <c r="D2569" s="35"/>
    </row>
    <row r="2570" spans="3:4" x14ac:dyDescent="0.2">
      <c r="C2570" s="35"/>
      <c r="D2570" s="35"/>
    </row>
    <row r="2571" spans="3:4" x14ac:dyDescent="0.2">
      <c r="C2571" s="35"/>
      <c r="D2571" s="35"/>
    </row>
    <row r="2572" spans="3:4" x14ac:dyDescent="0.2">
      <c r="C2572" s="35"/>
      <c r="D2572" s="35"/>
    </row>
    <row r="2573" spans="3:4" x14ac:dyDescent="0.2">
      <c r="C2573" s="35"/>
      <c r="D2573" s="35"/>
    </row>
    <row r="2574" spans="3:4" x14ac:dyDescent="0.2">
      <c r="C2574" s="35"/>
      <c r="D2574" s="35"/>
    </row>
    <row r="2575" spans="3:4" x14ac:dyDescent="0.2">
      <c r="C2575" s="35"/>
      <c r="D2575" s="35"/>
    </row>
    <row r="2576" spans="3:4" x14ac:dyDescent="0.2">
      <c r="C2576" s="35"/>
      <c r="D2576" s="35"/>
    </row>
    <row r="2577" spans="3:4" x14ac:dyDescent="0.2">
      <c r="C2577" s="35"/>
      <c r="D2577" s="35"/>
    </row>
    <row r="2578" spans="3:4" x14ac:dyDescent="0.2">
      <c r="C2578" s="35"/>
      <c r="D2578" s="35"/>
    </row>
    <row r="2579" spans="3:4" x14ac:dyDescent="0.2">
      <c r="C2579" s="35"/>
      <c r="D2579" s="35"/>
    </row>
    <row r="2580" spans="3:4" x14ac:dyDescent="0.2">
      <c r="C2580" s="35"/>
      <c r="D2580" s="35"/>
    </row>
    <row r="2581" spans="3:4" x14ac:dyDescent="0.2">
      <c r="C2581" s="35"/>
      <c r="D2581" s="35"/>
    </row>
    <row r="2582" spans="3:4" x14ac:dyDescent="0.2">
      <c r="C2582" s="35"/>
      <c r="D2582" s="35"/>
    </row>
    <row r="2583" spans="3:4" x14ac:dyDescent="0.2">
      <c r="C2583" s="35"/>
      <c r="D2583" s="35"/>
    </row>
    <row r="2584" spans="3:4" x14ac:dyDescent="0.2">
      <c r="C2584" s="35"/>
      <c r="D2584" s="35"/>
    </row>
    <row r="2585" spans="3:4" x14ac:dyDescent="0.2">
      <c r="C2585" s="35"/>
      <c r="D2585" s="35"/>
    </row>
    <row r="2586" spans="3:4" x14ac:dyDescent="0.2">
      <c r="C2586" s="35"/>
      <c r="D2586" s="35"/>
    </row>
    <row r="2587" spans="3:4" x14ac:dyDescent="0.2">
      <c r="C2587" s="35"/>
      <c r="D2587" s="35"/>
    </row>
    <row r="2588" spans="3:4" x14ac:dyDescent="0.2">
      <c r="C2588" s="35"/>
      <c r="D2588" s="35"/>
    </row>
    <row r="2589" spans="3:4" x14ac:dyDescent="0.2">
      <c r="C2589" s="35"/>
      <c r="D2589" s="35"/>
    </row>
    <row r="2590" spans="3:4" x14ac:dyDescent="0.2">
      <c r="C2590" s="35"/>
      <c r="D2590" s="35"/>
    </row>
    <row r="2591" spans="3:4" x14ac:dyDescent="0.2">
      <c r="C2591" s="35"/>
      <c r="D2591" s="35"/>
    </row>
    <row r="2592" spans="3:4" x14ac:dyDescent="0.2">
      <c r="C2592" s="35"/>
      <c r="D2592" s="35"/>
    </row>
    <row r="2593" spans="3:4" x14ac:dyDescent="0.2">
      <c r="C2593" s="35"/>
      <c r="D2593" s="35"/>
    </row>
    <row r="2594" spans="3:4" x14ac:dyDescent="0.2">
      <c r="C2594" s="35"/>
      <c r="D2594" s="35"/>
    </row>
    <row r="2595" spans="3:4" x14ac:dyDescent="0.2">
      <c r="C2595" s="35"/>
      <c r="D2595" s="35"/>
    </row>
    <row r="2596" spans="3:4" x14ac:dyDescent="0.2">
      <c r="C2596" s="35"/>
      <c r="D2596" s="35"/>
    </row>
    <row r="2597" spans="3:4" x14ac:dyDescent="0.2">
      <c r="C2597" s="35"/>
      <c r="D2597" s="35"/>
    </row>
    <row r="2598" spans="3:4" x14ac:dyDescent="0.2">
      <c r="C2598" s="35"/>
      <c r="D2598" s="35"/>
    </row>
    <row r="2599" spans="3:4" x14ac:dyDescent="0.2">
      <c r="C2599" s="35"/>
      <c r="D2599" s="35"/>
    </row>
    <row r="2600" spans="3:4" x14ac:dyDescent="0.2">
      <c r="C2600" s="35"/>
      <c r="D2600" s="35"/>
    </row>
    <row r="2601" spans="3:4" x14ac:dyDescent="0.2">
      <c r="C2601" s="35"/>
      <c r="D2601" s="35"/>
    </row>
    <row r="2602" spans="3:4" x14ac:dyDescent="0.2">
      <c r="C2602" s="35"/>
      <c r="D2602" s="35"/>
    </row>
    <row r="2603" spans="3:4" x14ac:dyDescent="0.2">
      <c r="C2603" s="35"/>
      <c r="D2603" s="35"/>
    </row>
    <row r="2604" spans="3:4" x14ac:dyDescent="0.2">
      <c r="C2604" s="35"/>
      <c r="D2604" s="35"/>
    </row>
    <row r="2605" spans="3:4" x14ac:dyDescent="0.2">
      <c r="C2605" s="35"/>
      <c r="D2605" s="35"/>
    </row>
    <row r="2606" spans="3:4" x14ac:dyDescent="0.2">
      <c r="C2606" s="35"/>
      <c r="D2606" s="35"/>
    </row>
    <row r="2607" spans="3:4" x14ac:dyDescent="0.2">
      <c r="C2607" s="35"/>
      <c r="D2607" s="35"/>
    </row>
    <row r="2608" spans="3:4" x14ac:dyDescent="0.2">
      <c r="C2608" s="35"/>
      <c r="D2608" s="35"/>
    </row>
    <row r="2609" spans="3:4" x14ac:dyDescent="0.2">
      <c r="C2609" s="35"/>
      <c r="D2609" s="35"/>
    </row>
    <row r="2610" spans="3:4" x14ac:dyDescent="0.2">
      <c r="C2610" s="35"/>
      <c r="D2610" s="35"/>
    </row>
    <row r="2611" spans="3:4" x14ac:dyDescent="0.2">
      <c r="C2611" s="35"/>
      <c r="D2611" s="35"/>
    </row>
    <row r="2612" spans="3:4" x14ac:dyDescent="0.2">
      <c r="C2612" s="35"/>
      <c r="D2612" s="35"/>
    </row>
    <row r="2613" spans="3:4" x14ac:dyDescent="0.2">
      <c r="C2613" s="35"/>
      <c r="D2613" s="35"/>
    </row>
    <row r="2614" spans="3:4" x14ac:dyDescent="0.2">
      <c r="C2614" s="35"/>
      <c r="D2614" s="35"/>
    </row>
    <row r="2615" spans="3:4" x14ac:dyDescent="0.2">
      <c r="C2615" s="35"/>
      <c r="D2615" s="35"/>
    </row>
    <row r="2616" spans="3:4" x14ac:dyDescent="0.2">
      <c r="C2616" s="35"/>
      <c r="D2616" s="35"/>
    </row>
    <row r="2617" spans="3:4" x14ac:dyDescent="0.2">
      <c r="C2617" s="35"/>
      <c r="D2617" s="35"/>
    </row>
    <row r="2618" spans="3:4" x14ac:dyDescent="0.2">
      <c r="C2618" s="35"/>
      <c r="D2618" s="35"/>
    </row>
    <row r="2619" spans="3:4" x14ac:dyDescent="0.2">
      <c r="C2619" s="35"/>
      <c r="D2619" s="35"/>
    </row>
    <row r="2620" spans="3:4" x14ac:dyDescent="0.2">
      <c r="C2620" s="35"/>
      <c r="D2620" s="35"/>
    </row>
    <row r="2621" spans="3:4" x14ac:dyDescent="0.2">
      <c r="C2621" s="35"/>
      <c r="D2621" s="35"/>
    </row>
    <row r="2622" spans="3:4" x14ac:dyDescent="0.2">
      <c r="C2622" s="35"/>
      <c r="D2622" s="35"/>
    </row>
    <row r="2623" spans="3:4" x14ac:dyDescent="0.2">
      <c r="C2623" s="35"/>
      <c r="D2623" s="35"/>
    </row>
    <row r="2624" spans="3:4" x14ac:dyDescent="0.2">
      <c r="C2624" s="35"/>
      <c r="D2624" s="35"/>
    </row>
    <row r="2625" spans="3:4" x14ac:dyDescent="0.2">
      <c r="C2625" s="35"/>
      <c r="D2625" s="35"/>
    </row>
    <row r="2626" spans="3:4" x14ac:dyDescent="0.2">
      <c r="C2626" s="35"/>
      <c r="D2626" s="35"/>
    </row>
    <row r="2627" spans="3:4" x14ac:dyDescent="0.2">
      <c r="C2627" s="35"/>
      <c r="D2627" s="35"/>
    </row>
    <row r="2628" spans="3:4" x14ac:dyDescent="0.2">
      <c r="C2628" s="35"/>
      <c r="D2628" s="35"/>
    </row>
    <row r="2629" spans="3:4" x14ac:dyDescent="0.2">
      <c r="C2629" s="35"/>
      <c r="D2629" s="35"/>
    </row>
    <row r="2630" spans="3:4" x14ac:dyDescent="0.2">
      <c r="C2630" s="35"/>
      <c r="D2630" s="35"/>
    </row>
    <row r="2631" spans="3:4" x14ac:dyDescent="0.2">
      <c r="C2631" s="35"/>
      <c r="D2631" s="35"/>
    </row>
    <row r="2632" spans="3:4" x14ac:dyDescent="0.2">
      <c r="C2632" s="35"/>
      <c r="D2632" s="35"/>
    </row>
    <row r="2633" spans="3:4" x14ac:dyDescent="0.2">
      <c r="C2633" s="35"/>
      <c r="D2633" s="35"/>
    </row>
    <row r="2634" spans="3:4" x14ac:dyDescent="0.2">
      <c r="C2634" s="35"/>
      <c r="D2634" s="35"/>
    </row>
    <row r="2635" spans="3:4" x14ac:dyDescent="0.2">
      <c r="C2635" s="35"/>
      <c r="D2635" s="35"/>
    </row>
    <row r="2636" spans="3:4" x14ac:dyDescent="0.2">
      <c r="C2636" s="35"/>
      <c r="D2636" s="35"/>
    </row>
    <row r="2637" spans="3:4" x14ac:dyDescent="0.2">
      <c r="C2637" s="35"/>
      <c r="D2637" s="35"/>
    </row>
    <row r="2638" spans="3:4" x14ac:dyDescent="0.2">
      <c r="C2638" s="35"/>
      <c r="D2638" s="35"/>
    </row>
    <row r="2639" spans="3:4" x14ac:dyDescent="0.2">
      <c r="C2639" s="35"/>
      <c r="D2639" s="35"/>
    </row>
    <row r="2640" spans="3:4" x14ac:dyDescent="0.2">
      <c r="C2640" s="35"/>
      <c r="D2640" s="35"/>
    </row>
    <row r="2641" spans="3:4" x14ac:dyDescent="0.2">
      <c r="C2641" s="35"/>
      <c r="D2641" s="35"/>
    </row>
    <row r="2642" spans="3:4" x14ac:dyDescent="0.2">
      <c r="C2642" s="35"/>
      <c r="D2642" s="35"/>
    </row>
    <row r="2643" spans="3:4" x14ac:dyDescent="0.2">
      <c r="C2643" s="35"/>
      <c r="D2643" s="35"/>
    </row>
    <row r="2644" spans="3:4" x14ac:dyDescent="0.2">
      <c r="C2644" s="35"/>
      <c r="D2644" s="35"/>
    </row>
    <row r="2645" spans="3:4" x14ac:dyDescent="0.2">
      <c r="C2645" s="35"/>
      <c r="D2645" s="35"/>
    </row>
    <row r="2646" spans="3:4" x14ac:dyDescent="0.2">
      <c r="C2646" s="35"/>
      <c r="D2646" s="35"/>
    </row>
    <row r="2647" spans="3:4" x14ac:dyDescent="0.2">
      <c r="C2647" s="35"/>
      <c r="D2647" s="35"/>
    </row>
    <row r="2648" spans="3:4" x14ac:dyDescent="0.2">
      <c r="C2648" s="35"/>
      <c r="D2648" s="35"/>
    </row>
    <row r="2649" spans="3:4" x14ac:dyDescent="0.2">
      <c r="C2649" s="35"/>
      <c r="D2649" s="35"/>
    </row>
    <row r="2650" spans="3:4" x14ac:dyDescent="0.2">
      <c r="C2650" s="35"/>
      <c r="D2650" s="35"/>
    </row>
    <row r="2651" spans="3:4" x14ac:dyDescent="0.2">
      <c r="C2651" s="35"/>
      <c r="D2651" s="35"/>
    </row>
    <row r="2652" spans="3:4" x14ac:dyDescent="0.2">
      <c r="C2652" s="35"/>
      <c r="D2652" s="35"/>
    </row>
    <row r="2653" spans="3:4" x14ac:dyDescent="0.2">
      <c r="C2653" s="35"/>
      <c r="D2653" s="35"/>
    </row>
    <row r="2654" spans="3:4" x14ac:dyDescent="0.2">
      <c r="C2654" s="35"/>
      <c r="D2654" s="35"/>
    </row>
    <row r="2655" spans="3:4" x14ac:dyDescent="0.2">
      <c r="C2655" s="35"/>
      <c r="D2655" s="35"/>
    </row>
    <row r="2656" spans="3:4" x14ac:dyDescent="0.2">
      <c r="C2656" s="35"/>
      <c r="D2656" s="35"/>
    </row>
    <row r="2657" spans="3:4" x14ac:dyDescent="0.2">
      <c r="C2657" s="35"/>
      <c r="D2657" s="35"/>
    </row>
    <row r="2658" spans="3:4" x14ac:dyDescent="0.2">
      <c r="C2658" s="35"/>
      <c r="D2658" s="35"/>
    </row>
    <row r="2659" spans="3:4" x14ac:dyDescent="0.2">
      <c r="C2659" s="35"/>
      <c r="D2659" s="35"/>
    </row>
    <row r="2660" spans="3:4" x14ac:dyDescent="0.2">
      <c r="C2660" s="35"/>
      <c r="D2660" s="35"/>
    </row>
    <row r="2661" spans="3:4" x14ac:dyDescent="0.2">
      <c r="C2661" s="35"/>
      <c r="D2661" s="35"/>
    </row>
    <row r="2662" spans="3:4" x14ac:dyDescent="0.2">
      <c r="C2662" s="35"/>
      <c r="D2662" s="35"/>
    </row>
    <row r="2663" spans="3:4" x14ac:dyDescent="0.2">
      <c r="C2663" s="35"/>
      <c r="D2663" s="35"/>
    </row>
    <row r="2664" spans="3:4" x14ac:dyDescent="0.2">
      <c r="C2664" s="35"/>
      <c r="D2664" s="35"/>
    </row>
    <row r="2665" spans="3:4" x14ac:dyDescent="0.2">
      <c r="C2665" s="35"/>
      <c r="D2665" s="35"/>
    </row>
    <row r="2666" spans="3:4" x14ac:dyDescent="0.2">
      <c r="C2666" s="35"/>
      <c r="D2666" s="35"/>
    </row>
    <row r="2667" spans="3:4" x14ac:dyDescent="0.2">
      <c r="C2667" s="35"/>
      <c r="D2667" s="35"/>
    </row>
    <row r="2668" spans="3:4" x14ac:dyDescent="0.2">
      <c r="C2668" s="35"/>
      <c r="D2668" s="35"/>
    </row>
    <row r="2669" spans="3:4" x14ac:dyDescent="0.2">
      <c r="C2669" s="35"/>
      <c r="D2669" s="35"/>
    </row>
    <row r="2670" spans="3:4" x14ac:dyDescent="0.2">
      <c r="C2670" s="35"/>
      <c r="D2670" s="35"/>
    </row>
    <row r="2671" spans="3:4" x14ac:dyDescent="0.2">
      <c r="C2671" s="35"/>
      <c r="D2671" s="35"/>
    </row>
    <row r="2672" spans="3:4" x14ac:dyDescent="0.2">
      <c r="C2672" s="35"/>
      <c r="D2672" s="35"/>
    </row>
    <row r="2673" spans="3:4" x14ac:dyDescent="0.2">
      <c r="C2673" s="35"/>
      <c r="D2673" s="35"/>
    </row>
    <row r="2674" spans="3:4" x14ac:dyDescent="0.2">
      <c r="C2674" s="35"/>
      <c r="D2674" s="35"/>
    </row>
    <row r="2675" spans="3:4" x14ac:dyDescent="0.2">
      <c r="C2675" s="35"/>
      <c r="D2675" s="35"/>
    </row>
    <row r="2676" spans="3:4" x14ac:dyDescent="0.2">
      <c r="C2676" s="35"/>
      <c r="D2676" s="35"/>
    </row>
    <row r="2677" spans="3:4" x14ac:dyDescent="0.2">
      <c r="C2677" s="35"/>
      <c r="D2677" s="35"/>
    </row>
    <row r="2678" spans="3:4" x14ac:dyDescent="0.2">
      <c r="C2678" s="35"/>
      <c r="D2678" s="35"/>
    </row>
    <row r="2679" spans="3:4" x14ac:dyDescent="0.2">
      <c r="C2679" s="35"/>
      <c r="D2679" s="35"/>
    </row>
    <row r="2680" spans="3:4" x14ac:dyDescent="0.2">
      <c r="C2680" s="35"/>
      <c r="D2680" s="35"/>
    </row>
    <row r="2681" spans="3:4" x14ac:dyDescent="0.2">
      <c r="C2681" s="35"/>
      <c r="D2681" s="35"/>
    </row>
    <row r="2682" spans="3:4" x14ac:dyDescent="0.2">
      <c r="C2682" s="35"/>
      <c r="D2682" s="35"/>
    </row>
    <row r="2683" spans="3:4" x14ac:dyDescent="0.2">
      <c r="C2683" s="35"/>
      <c r="D2683" s="35"/>
    </row>
    <row r="2684" spans="3:4" x14ac:dyDescent="0.2">
      <c r="C2684" s="35"/>
      <c r="D2684" s="35"/>
    </row>
    <row r="2685" spans="3:4" x14ac:dyDescent="0.2">
      <c r="C2685" s="35"/>
      <c r="D2685" s="35"/>
    </row>
    <row r="2686" spans="3:4" x14ac:dyDescent="0.2">
      <c r="C2686" s="35"/>
      <c r="D2686" s="35"/>
    </row>
    <row r="2687" spans="3:4" x14ac:dyDescent="0.2">
      <c r="C2687" s="35"/>
      <c r="D2687" s="35"/>
    </row>
    <row r="2688" spans="3:4" x14ac:dyDescent="0.2">
      <c r="C2688" s="35"/>
      <c r="D2688" s="35"/>
    </row>
    <row r="2689" spans="3:4" x14ac:dyDescent="0.2">
      <c r="C2689" s="35"/>
      <c r="D2689" s="35"/>
    </row>
    <row r="2690" spans="3:4" x14ac:dyDescent="0.2">
      <c r="C2690" s="35"/>
      <c r="D2690" s="35"/>
    </row>
    <row r="2691" spans="3:4" x14ac:dyDescent="0.2">
      <c r="C2691" s="35"/>
      <c r="D2691" s="35"/>
    </row>
    <row r="2692" spans="3:4" x14ac:dyDescent="0.2">
      <c r="C2692" s="35"/>
      <c r="D2692" s="35"/>
    </row>
    <row r="2693" spans="3:4" x14ac:dyDescent="0.2">
      <c r="C2693" s="35"/>
      <c r="D2693" s="35"/>
    </row>
    <row r="2694" spans="3:4" x14ac:dyDescent="0.2">
      <c r="C2694" s="35"/>
      <c r="D2694" s="35"/>
    </row>
    <row r="2695" spans="3:4" x14ac:dyDescent="0.2">
      <c r="C2695" s="35"/>
      <c r="D2695" s="35"/>
    </row>
    <row r="2696" spans="3:4" x14ac:dyDescent="0.2">
      <c r="C2696" s="35"/>
      <c r="D2696" s="35"/>
    </row>
    <row r="2697" spans="3:4" x14ac:dyDescent="0.2">
      <c r="C2697" s="35"/>
      <c r="D2697" s="35"/>
    </row>
    <row r="2698" spans="3:4" x14ac:dyDescent="0.2">
      <c r="C2698" s="35"/>
      <c r="D2698" s="35"/>
    </row>
    <row r="2699" spans="3:4" x14ac:dyDescent="0.2">
      <c r="C2699" s="35"/>
      <c r="D2699" s="35"/>
    </row>
    <row r="2700" spans="3:4" x14ac:dyDescent="0.2">
      <c r="C2700" s="35"/>
      <c r="D2700" s="35"/>
    </row>
    <row r="2701" spans="3:4" x14ac:dyDescent="0.2">
      <c r="C2701" s="35"/>
      <c r="D2701" s="35"/>
    </row>
    <row r="2702" spans="3:4" x14ac:dyDescent="0.2">
      <c r="C2702" s="35"/>
      <c r="D2702" s="35"/>
    </row>
    <row r="2703" spans="3:4" x14ac:dyDescent="0.2">
      <c r="C2703" s="35"/>
      <c r="D2703" s="35"/>
    </row>
    <row r="2704" spans="3:4" x14ac:dyDescent="0.2">
      <c r="C2704" s="35"/>
      <c r="D2704" s="35"/>
    </row>
    <row r="2705" spans="3:4" x14ac:dyDescent="0.2">
      <c r="C2705" s="35"/>
      <c r="D2705" s="35"/>
    </row>
    <row r="2706" spans="3:4" x14ac:dyDescent="0.2">
      <c r="C2706" s="35"/>
      <c r="D2706" s="35"/>
    </row>
    <row r="2707" spans="3:4" x14ac:dyDescent="0.2">
      <c r="C2707" s="35"/>
      <c r="D2707" s="35"/>
    </row>
    <row r="2708" spans="3:4" x14ac:dyDescent="0.2">
      <c r="C2708" s="35"/>
      <c r="D2708" s="35"/>
    </row>
    <row r="2709" spans="3:4" x14ac:dyDescent="0.2">
      <c r="C2709" s="35"/>
      <c r="D2709" s="35"/>
    </row>
    <row r="2710" spans="3:4" x14ac:dyDescent="0.2">
      <c r="C2710" s="35"/>
      <c r="D2710" s="35"/>
    </row>
    <row r="2711" spans="3:4" x14ac:dyDescent="0.2">
      <c r="C2711" s="35"/>
      <c r="D2711" s="35"/>
    </row>
    <row r="2712" spans="3:4" x14ac:dyDescent="0.2">
      <c r="C2712" s="35"/>
      <c r="D2712" s="35"/>
    </row>
    <row r="2713" spans="3:4" x14ac:dyDescent="0.2">
      <c r="C2713" s="35"/>
      <c r="D2713" s="35"/>
    </row>
    <row r="2714" spans="3:4" x14ac:dyDescent="0.2">
      <c r="C2714" s="35"/>
      <c r="D2714" s="35"/>
    </row>
    <row r="2715" spans="3:4" x14ac:dyDescent="0.2">
      <c r="C2715" s="35"/>
      <c r="D2715" s="35"/>
    </row>
    <row r="2716" spans="3:4" x14ac:dyDescent="0.2">
      <c r="C2716" s="35"/>
      <c r="D2716" s="35"/>
    </row>
    <row r="2717" spans="3:4" x14ac:dyDescent="0.2">
      <c r="C2717" s="35"/>
      <c r="D2717" s="35"/>
    </row>
    <row r="2718" spans="3:4" x14ac:dyDescent="0.2">
      <c r="C2718" s="35"/>
      <c r="D2718" s="35"/>
    </row>
    <row r="2719" spans="3:4" x14ac:dyDescent="0.2">
      <c r="C2719" s="35"/>
      <c r="D2719" s="35"/>
    </row>
    <row r="2720" spans="3:4" x14ac:dyDescent="0.2">
      <c r="C2720" s="35"/>
      <c r="D2720" s="35"/>
    </row>
    <row r="2721" spans="3:4" x14ac:dyDescent="0.2">
      <c r="C2721" s="35"/>
      <c r="D2721" s="35"/>
    </row>
    <row r="2722" spans="3:4" x14ac:dyDescent="0.2">
      <c r="C2722" s="35"/>
      <c r="D2722" s="35"/>
    </row>
    <row r="2723" spans="3:4" x14ac:dyDescent="0.2">
      <c r="C2723" s="35"/>
      <c r="D2723" s="35"/>
    </row>
    <row r="2724" spans="3:4" x14ac:dyDescent="0.2">
      <c r="C2724" s="35"/>
      <c r="D2724" s="35"/>
    </row>
    <row r="2725" spans="3:4" x14ac:dyDescent="0.2">
      <c r="C2725" s="35"/>
      <c r="D2725" s="35"/>
    </row>
    <row r="2726" spans="3:4" x14ac:dyDescent="0.2">
      <c r="C2726" s="35"/>
      <c r="D2726" s="35"/>
    </row>
    <row r="2727" spans="3:4" x14ac:dyDescent="0.2">
      <c r="C2727" s="35"/>
      <c r="D2727" s="35"/>
    </row>
    <row r="2728" spans="3:4" x14ac:dyDescent="0.2">
      <c r="C2728" s="35"/>
      <c r="D2728" s="35"/>
    </row>
    <row r="2729" spans="3:4" x14ac:dyDescent="0.2">
      <c r="C2729" s="35"/>
      <c r="D2729" s="35"/>
    </row>
    <row r="2730" spans="3:4" x14ac:dyDescent="0.2">
      <c r="C2730" s="35"/>
      <c r="D2730" s="35"/>
    </row>
    <row r="2731" spans="3:4" x14ac:dyDescent="0.2">
      <c r="C2731" s="35"/>
      <c r="D2731" s="35"/>
    </row>
    <row r="2732" spans="3:4" x14ac:dyDescent="0.2">
      <c r="C2732" s="35"/>
      <c r="D2732" s="35"/>
    </row>
    <row r="2733" spans="3:4" x14ac:dyDescent="0.2">
      <c r="C2733" s="35"/>
      <c r="D2733" s="35"/>
    </row>
    <row r="2734" spans="3:4" x14ac:dyDescent="0.2">
      <c r="C2734" s="35"/>
      <c r="D2734" s="35"/>
    </row>
    <row r="2735" spans="3:4" x14ac:dyDescent="0.2">
      <c r="C2735" s="35"/>
      <c r="D2735" s="35"/>
    </row>
    <row r="2736" spans="3:4" x14ac:dyDescent="0.2">
      <c r="C2736" s="35"/>
      <c r="D2736" s="35"/>
    </row>
    <row r="2737" spans="3:4" x14ac:dyDescent="0.2">
      <c r="C2737" s="35"/>
      <c r="D2737" s="35"/>
    </row>
    <row r="2738" spans="3:4" x14ac:dyDescent="0.2">
      <c r="C2738" s="35"/>
      <c r="D2738" s="35"/>
    </row>
    <row r="2739" spans="3:4" x14ac:dyDescent="0.2">
      <c r="C2739" s="35"/>
      <c r="D2739" s="35"/>
    </row>
    <row r="2740" spans="3:4" x14ac:dyDescent="0.2">
      <c r="C2740" s="35"/>
      <c r="D2740" s="35"/>
    </row>
    <row r="2741" spans="3:4" x14ac:dyDescent="0.2">
      <c r="C2741" s="35"/>
      <c r="D2741" s="35"/>
    </row>
    <row r="2742" spans="3:4" x14ac:dyDescent="0.2">
      <c r="C2742" s="35"/>
      <c r="D2742" s="35"/>
    </row>
    <row r="2743" spans="3:4" x14ac:dyDescent="0.2">
      <c r="C2743" s="35"/>
      <c r="D2743" s="35"/>
    </row>
    <row r="2744" spans="3:4" x14ac:dyDescent="0.2">
      <c r="C2744" s="35"/>
      <c r="D2744" s="35"/>
    </row>
    <row r="2745" spans="3:4" x14ac:dyDescent="0.2">
      <c r="C2745" s="35"/>
      <c r="D2745" s="35"/>
    </row>
    <row r="2746" spans="3:4" x14ac:dyDescent="0.2">
      <c r="C2746" s="35"/>
      <c r="D2746" s="35"/>
    </row>
    <row r="2747" spans="3:4" x14ac:dyDescent="0.2">
      <c r="C2747" s="35"/>
      <c r="D2747" s="35"/>
    </row>
    <row r="2748" spans="3:4" x14ac:dyDescent="0.2">
      <c r="C2748" s="35"/>
      <c r="D2748" s="35"/>
    </row>
    <row r="2749" spans="3:4" x14ac:dyDescent="0.2">
      <c r="C2749" s="35"/>
      <c r="D2749" s="35"/>
    </row>
    <row r="2750" spans="3:4" x14ac:dyDescent="0.2">
      <c r="C2750" s="35"/>
      <c r="D2750" s="35"/>
    </row>
    <row r="2751" spans="3:4" x14ac:dyDescent="0.2">
      <c r="C2751" s="35"/>
      <c r="D2751" s="35"/>
    </row>
    <row r="2752" spans="3:4" x14ac:dyDescent="0.2">
      <c r="C2752" s="35"/>
      <c r="D2752" s="35"/>
    </row>
    <row r="2753" spans="3:4" x14ac:dyDescent="0.2">
      <c r="C2753" s="35"/>
      <c r="D2753" s="35"/>
    </row>
    <row r="2754" spans="3:4" x14ac:dyDescent="0.2">
      <c r="C2754" s="35"/>
      <c r="D2754" s="35"/>
    </row>
    <row r="2755" spans="3:4" x14ac:dyDescent="0.2">
      <c r="C2755" s="35"/>
      <c r="D2755" s="35"/>
    </row>
    <row r="2756" spans="3:4" x14ac:dyDescent="0.2">
      <c r="C2756" s="35"/>
      <c r="D2756" s="35"/>
    </row>
    <row r="2757" spans="3:4" x14ac:dyDescent="0.2">
      <c r="C2757" s="35"/>
      <c r="D2757" s="35"/>
    </row>
    <row r="2758" spans="3:4" x14ac:dyDescent="0.2">
      <c r="C2758" s="35"/>
      <c r="D2758" s="35"/>
    </row>
    <row r="2759" spans="3:4" x14ac:dyDescent="0.2">
      <c r="C2759" s="35"/>
      <c r="D2759" s="35"/>
    </row>
    <row r="2760" spans="3:4" x14ac:dyDescent="0.2">
      <c r="C2760" s="35"/>
      <c r="D2760" s="35"/>
    </row>
    <row r="2761" spans="3:4" x14ac:dyDescent="0.2">
      <c r="C2761" s="35"/>
      <c r="D2761" s="35"/>
    </row>
    <row r="2762" spans="3:4" x14ac:dyDescent="0.2">
      <c r="C2762" s="35"/>
      <c r="D2762" s="35"/>
    </row>
    <row r="2763" spans="3:4" x14ac:dyDescent="0.2">
      <c r="C2763" s="35"/>
      <c r="D2763" s="35"/>
    </row>
    <row r="2764" spans="3:4" x14ac:dyDescent="0.2">
      <c r="C2764" s="35"/>
      <c r="D2764" s="35"/>
    </row>
    <row r="2765" spans="3:4" x14ac:dyDescent="0.2">
      <c r="C2765" s="35"/>
      <c r="D2765" s="35"/>
    </row>
    <row r="2766" spans="3:4" x14ac:dyDescent="0.2">
      <c r="C2766" s="35"/>
      <c r="D2766" s="35"/>
    </row>
    <row r="2767" spans="3:4" x14ac:dyDescent="0.2">
      <c r="C2767" s="35"/>
      <c r="D2767" s="35"/>
    </row>
    <row r="2768" spans="3:4" x14ac:dyDescent="0.2">
      <c r="C2768" s="35"/>
      <c r="D2768" s="35"/>
    </row>
    <row r="2769" spans="3:4" x14ac:dyDescent="0.2">
      <c r="C2769" s="35"/>
      <c r="D2769" s="35"/>
    </row>
    <row r="2770" spans="3:4" x14ac:dyDescent="0.2">
      <c r="C2770" s="35"/>
      <c r="D2770" s="35"/>
    </row>
    <row r="2771" spans="3:4" x14ac:dyDescent="0.2">
      <c r="C2771" s="35"/>
      <c r="D2771" s="35"/>
    </row>
    <row r="2772" spans="3:4" x14ac:dyDescent="0.2">
      <c r="C2772" s="35"/>
      <c r="D2772" s="35"/>
    </row>
    <row r="2773" spans="3:4" x14ac:dyDescent="0.2">
      <c r="C2773" s="35"/>
      <c r="D2773" s="35"/>
    </row>
    <row r="2774" spans="3:4" x14ac:dyDescent="0.2">
      <c r="C2774" s="35"/>
      <c r="D2774" s="35"/>
    </row>
    <row r="2775" spans="3:4" x14ac:dyDescent="0.2">
      <c r="C2775" s="35"/>
      <c r="D2775" s="35"/>
    </row>
    <row r="2776" spans="3:4" x14ac:dyDescent="0.2">
      <c r="C2776" s="35"/>
      <c r="D2776" s="35"/>
    </row>
    <row r="2777" spans="3:4" x14ac:dyDescent="0.2">
      <c r="C2777" s="35"/>
      <c r="D2777" s="35"/>
    </row>
    <row r="2778" spans="3:4" x14ac:dyDescent="0.2">
      <c r="C2778" s="35"/>
      <c r="D2778" s="35"/>
    </row>
    <row r="2779" spans="3:4" x14ac:dyDescent="0.2">
      <c r="C2779" s="35"/>
      <c r="D2779" s="35"/>
    </row>
    <row r="2780" spans="3:4" x14ac:dyDescent="0.2">
      <c r="C2780" s="35"/>
      <c r="D2780" s="35"/>
    </row>
    <row r="2781" spans="3:4" x14ac:dyDescent="0.2">
      <c r="C2781" s="35"/>
      <c r="D2781" s="35"/>
    </row>
    <row r="2782" spans="3:4" x14ac:dyDescent="0.2">
      <c r="C2782" s="35"/>
      <c r="D2782" s="35"/>
    </row>
    <row r="2783" spans="3:4" x14ac:dyDescent="0.2">
      <c r="C2783" s="35"/>
      <c r="D2783" s="35"/>
    </row>
    <row r="2784" spans="3:4" x14ac:dyDescent="0.2">
      <c r="C2784" s="35"/>
      <c r="D2784" s="35"/>
    </row>
    <row r="2785" spans="3:4" x14ac:dyDescent="0.2">
      <c r="C2785" s="35"/>
      <c r="D2785" s="35"/>
    </row>
    <row r="2786" spans="3:4" x14ac:dyDescent="0.2">
      <c r="C2786" s="35"/>
      <c r="D2786" s="35"/>
    </row>
    <row r="2787" spans="3:4" x14ac:dyDescent="0.2">
      <c r="C2787" s="35"/>
      <c r="D2787" s="35"/>
    </row>
    <row r="2788" spans="3:4" x14ac:dyDescent="0.2">
      <c r="C2788" s="35"/>
      <c r="D2788" s="35"/>
    </row>
    <row r="2789" spans="3:4" x14ac:dyDescent="0.2">
      <c r="C2789" s="35"/>
      <c r="D2789" s="35"/>
    </row>
    <row r="2790" spans="3:4" x14ac:dyDescent="0.2">
      <c r="C2790" s="35"/>
      <c r="D2790" s="35"/>
    </row>
    <row r="2791" spans="3:4" x14ac:dyDescent="0.2">
      <c r="C2791" s="35"/>
      <c r="D2791" s="35"/>
    </row>
    <row r="2792" spans="3:4" x14ac:dyDescent="0.2">
      <c r="C2792" s="35"/>
      <c r="D2792" s="35"/>
    </row>
    <row r="2793" spans="3:4" x14ac:dyDescent="0.2">
      <c r="C2793" s="35"/>
      <c r="D2793" s="35"/>
    </row>
    <row r="2794" spans="3:4" x14ac:dyDescent="0.2">
      <c r="C2794" s="35"/>
      <c r="D2794" s="35"/>
    </row>
    <row r="2795" spans="3:4" x14ac:dyDescent="0.2">
      <c r="C2795" s="35"/>
      <c r="D2795" s="35"/>
    </row>
    <row r="2796" spans="3:4" x14ac:dyDescent="0.2">
      <c r="C2796" s="35"/>
      <c r="D2796" s="35"/>
    </row>
    <row r="2797" spans="3:4" x14ac:dyDescent="0.2">
      <c r="C2797" s="35"/>
      <c r="D2797" s="35"/>
    </row>
    <row r="2798" spans="3:4" x14ac:dyDescent="0.2">
      <c r="C2798" s="35"/>
      <c r="D2798" s="35"/>
    </row>
    <row r="2799" spans="3:4" x14ac:dyDescent="0.2">
      <c r="C2799" s="35"/>
      <c r="D2799" s="35"/>
    </row>
    <row r="2800" spans="3:4" x14ac:dyDescent="0.2">
      <c r="C2800" s="35"/>
      <c r="D2800" s="35"/>
    </row>
    <row r="2801" spans="3:4" x14ac:dyDescent="0.2">
      <c r="C2801" s="35"/>
      <c r="D2801" s="35"/>
    </row>
    <row r="2802" spans="3:4" x14ac:dyDescent="0.2">
      <c r="C2802" s="35"/>
      <c r="D2802" s="35"/>
    </row>
    <row r="2803" spans="3:4" x14ac:dyDescent="0.2">
      <c r="C2803" s="35"/>
      <c r="D2803" s="35"/>
    </row>
    <row r="2804" spans="3:4" x14ac:dyDescent="0.2">
      <c r="C2804" s="35"/>
      <c r="D2804" s="35"/>
    </row>
    <row r="2805" spans="3:4" x14ac:dyDescent="0.2">
      <c r="C2805" s="35"/>
      <c r="D2805" s="35"/>
    </row>
    <row r="2806" spans="3:4" x14ac:dyDescent="0.2">
      <c r="C2806" s="35"/>
      <c r="D2806" s="35"/>
    </row>
    <row r="2807" spans="3:4" x14ac:dyDescent="0.2">
      <c r="C2807" s="35"/>
      <c r="D2807" s="35"/>
    </row>
    <row r="2808" spans="3:4" x14ac:dyDescent="0.2">
      <c r="C2808" s="35"/>
      <c r="D2808" s="35"/>
    </row>
    <row r="2809" spans="3:4" x14ac:dyDescent="0.2">
      <c r="C2809" s="35"/>
      <c r="D2809" s="35"/>
    </row>
    <row r="2810" spans="3:4" x14ac:dyDescent="0.2">
      <c r="C2810" s="35"/>
      <c r="D2810" s="35"/>
    </row>
    <row r="2811" spans="3:4" x14ac:dyDescent="0.2">
      <c r="C2811" s="35"/>
      <c r="D2811" s="35"/>
    </row>
    <row r="2812" spans="3:4" x14ac:dyDescent="0.2">
      <c r="C2812" s="35"/>
      <c r="D2812" s="35"/>
    </row>
    <row r="2813" spans="3:4" x14ac:dyDescent="0.2">
      <c r="C2813" s="35"/>
      <c r="D2813" s="35"/>
    </row>
    <row r="2814" spans="3:4" x14ac:dyDescent="0.2">
      <c r="C2814" s="35"/>
      <c r="D2814" s="35"/>
    </row>
    <row r="2815" spans="3:4" x14ac:dyDescent="0.2">
      <c r="C2815" s="35"/>
      <c r="D2815" s="35"/>
    </row>
    <row r="2816" spans="3:4" x14ac:dyDescent="0.2">
      <c r="C2816" s="35"/>
      <c r="D2816" s="35"/>
    </row>
    <row r="2817" spans="3:4" x14ac:dyDescent="0.2">
      <c r="C2817" s="35"/>
      <c r="D2817" s="35"/>
    </row>
    <row r="2818" spans="3:4" x14ac:dyDescent="0.2">
      <c r="C2818" s="35"/>
      <c r="D2818" s="35"/>
    </row>
    <row r="2819" spans="3:4" x14ac:dyDescent="0.2">
      <c r="C2819" s="35"/>
      <c r="D2819" s="35"/>
    </row>
    <row r="2820" spans="3:4" x14ac:dyDescent="0.2">
      <c r="C2820" s="35"/>
      <c r="D2820" s="35"/>
    </row>
    <row r="2821" spans="3:4" x14ac:dyDescent="0.2">
      <c r="C2821" s="35"/>
      <c r="D2821" s="35"/>
    </row>
    <row r="2822" spans="3:4" x14ac:dyDescent="0.2">
      <c r="C2822" s="35"/>
      <c r="D2822" s="35"/>
    </row>
    <row r="2823" spans="3:4" x14ac:dyDescent="0.2">
      <c r="C2823" s="35"/>
      <c r="D2823" s="35"/>
    </row>
    <row r="2824" spans="3:4" x14ac:dyDescent="0.2">
      <c r="C2824" s="35"/>
      <c r="D2824" s="35"/>
    </row>
    <row r="2825" spans="3:4" x14ac:dyDescent="0.2">
      <c r="C2825" s="35"/>
      <c r="D2825" s="35"/>
    </row>
    <row r="2826" spans="3:4" x14ac:dyDescent="0.2">
      <c r="C2826" s="35"/>
      <c r="D2826" s="35"/>
    </row>
    <row r="2827" spans="3:4" x14ac:dyDescent="0.2">
      <c r="C2827" s="35"/>
      <c r="D2827" s="35"/>
    </row>
    <row r="2828" spans="3:4" x14ac:dyDescent="0.2">
      <c r="C2828" s="35"/>
      <c r="D2828" s="35"/>
    </row>
    <row r="2829" spans="3:4" x14ac:dyDescent="0.2">
      <c r="C2829" s="35"/>
      <c r="D2829" s="35"/>
    </row>
    <row r="2830" spans="3:4" x14ac:dyDescent="0.2">
      <c r="C2830" s="35"/>
      <c r="D2830" s="35"/>
    </row>
    <row r="2831" spans="3:4" x14ac:dyDescent="0.2">
      <c r="C2831" s="35"/>
      <c r="D2831" s="35"/>
    </row>
    <row r="2832" spans="3:4" x14ac:dyDescent="0.2">
      <c r="C2832" s="35"/>
      <c r="D2832" s="35"/>
    </row>
    <row r="2833" spans="3:4" x14ac:dyDescent="0.2">
      <c r="C2833" s="35"/>
      <c r="D2833" s="35"/>
    </row>
    <row r="2834" spans="3:4" x14ac:dyDescent="0.2">
      <c r="C2834" s="35"/>
      <c r="D2834" s="35"/>
    </row>
    <row r="2835" spans="3:4" x14ac:dyDescent="0.2">
      <c r="C2835" s="35"/>
      <c r="D2835" s="35"/>
    </row>
    <row r="2836" spans="3:4" x14ac:dyDescent="0.2">
      <c r="C2836" s="35"/>
      <c r="D2836" s="35"/>
    </row>
    <row r="2837" spans="3:4" x14ac:dyDescent="0.2">
      <c r="C2837" s="35"/>
      <c r="D2837" s="35"/>
    </row>
    <row r="2838" spans="3:4" x14ac:dyDescent="0.2">
      <c r="C2838" s="35"/>
      <c r="D2838" s="35"/>
    </row>
    <row r="2839" spans="3:4" x14ac:dyDescent="0.2">
      <c r="C2839" s="35"/>
      <c r="D2839" s="35"/>
    </row>
    <row r="2840" spans="3:4" x14ac:dyDescent="0.2">
      <c r="C2840" s="35"/>
      <c r="D2840" s="35"/>
    </row>
    <row r="2841" spans="3:4" x14ac:dyDescent="0.2">
      <c r="C2841" s="35"/>
      <c r="D2841" s="35"/>
    </row>
    <row r="2842" spans="3:4" x14ac:dyDescent="0.2">
      <c r="C2842" s="35"/>
      <c r="D2842" s="35"/>
    </row>
    <row r="2843" spans="3:4" x14ac:dyDescent="0.2">
      <c r="C2843" s="35"/>
      <c r="D2843" s="35"/>
    </row>
    <row r="2844" spans="3:4" x14ac:dyDescent="0.2">
      <c r="C2844" s="35"/>
      <c r="D2844" s="35"/>
    </row>
    <row r="2845" spans="3:4" x14ac:dyDescent="0.2">
      <c r="C2845" s="35"/>
      <c r="D2845" s="35"/>
    </row>
    <row r="2846" spans="3:4" x14ac:dyDescent="0.2">
      <c r="C2846" s="35"/>
      <c r="D2846" s="35"/>
    </row>
    <row r="2847" spans="3:4" x14ac:dyDescent="0.2">
      <c r="C2847" s="35"/>
      <c r="D2847" s="35"/>
    </row>
    <row r="2848" spans="3:4" x14ac:dyDescent="0.2">
      <c r="C2848" s="35"/>
      <c r="D2848" s="35"/>
    </row>
    <row r="2849" spans="3:4" x14ac:dyDescent="0.2">
      <c r="C2849" s="35"/>
      <c r="D2849" s="35"/>
    </row>
    <row r="2850" spans="3:4" x14ac:dyDescent="0.2">
      <c r="C2850" s="35"/>
      <c r="D2850" s="35"/>
    </row>
    <row r="2851" spans="3:4" x14ac:dyDescent="0.2">
      <c r="C2851" s="35"/>
      <c r="D2851" s="35"/>
    </row>
    <row r="2852" spans="3:4" x14ac:dyDescent="0.2">
      <c r="C2852" s="35"/>
      <c r="D2852" s="35"/>
    </row>
    <row r="2853" spans="3:4" x14ac:dyDescent="0.2">
      <c r="C2853" s="35"/>
      <c r="D2853" s="35"/>
    </row>
    <row r="2854" spans="3:4" x14ac:dyDescent="0.2">
      <c r="C2854" s="35"/>
      <c r="D2854" s="35"/>
    </row>
    <row r="2855" spans="3:4" x14ac:dyDescent="0.2">
      <c r="C2855" s="35"/>
      <c r="D2855" s="35"/>
    </row>
    <row r="2856" spans="3:4" x14ac:dyDescent="0.2">
      <c r="C2856" s="35"/>
      <c r="D2856" s="35"/>
    </row>
    <row r="2857" spans="3:4" x14ac:dyDescent="0.2">
      <c r="C2857" s="35"/>
      <c r="D2857" s="35"/>
    </row>
    <row r="2858" spans="3:4" x14ac:dyDescent="0.2">
      <c r="C2858" s="35"/>
      <c r="D2858" s="35"/>
    </row>
    <row r="2859" spans="3:4" x14ac:dyDescent="0.2">
      <c r="C2859" s="35"/>
      <c r="D2859" s="35"/>
    </row>
    <row r="2860" spans="3:4" x14ac:dyDescent="0.2">
      <c r="C2860" s="35"/>
      <c r="D2860" s="35"/>
    </row>
    <row r="2861" spans="3:4" x14ac:dyDescent="0.2">
      <c r="C2861" s="35"/>
      <c r="D2861" s="35"/>
    </row>
    <row r="2862" spans="3:4" x14ac:dyDescent="0.2">
      <c r="C2862" s="35"/>
      <c r="D2862" s="35"/>
    </row>
    <row r="2863" spans="3:4" x14ac:dyDescent="0.2">
      <c r="C2863" s="35"/>
      <c r="D2863" s="35"/>
    </row>
    <row r="2864" spans="3:4" x14ac:dyDescent="0.2">
      <c r="C2864" s="35"/>
      <c r="D2864" s="35"/>
    </row>
    <row r="2865" spans="3:4" x14ac:dyDescent="0.2">
      <c r="C2865" s="35"/>
      <c r="D2865" s="35"/>
    </row>
    <row r="2866" spans="3:4" x14ac:dyDescent="0.2">
      <c r="C2866" s="35"/>
      <c r="D2866" s="35"/>
    </row>
    <row r="2867" spans="3:4" x14ac:dyDescent="0.2">
      <c r="C2867" s="35"/>
      <c r="D2867" s="35"/>
    </row>
    <row r="2868" spans="3:4" x14ac:dyDescent="0.2">
      <c r="C2868" s="35"/>
      <c r="D2868" s="35"/>
    </row>
    <row r="2869" spans="3:4" x14ac:dyDescent="0.2">
      <c r="C2869" s="35"/>
      <c r="D2869" s="35"/>
    </row>
    <row r="2870" spans="3:4" x14ac:dyDescent="0.2">
      <c r="C2870" s="35"/>
      <c r="D2870" s="35"/>
    </row>
    <row r="2871" spans="3:4" x14ac:dyDescent="0.2">
      <c r="C2871" s="35"/>
      <c r="D2871" s="35"/>
    </row>
    <row r="2872" spans="3:4" x14ac:dyDescent="0.2">
      <c r="C2872" s="35"/>
      <c r="D2872" s="35"/>
    </row>
    <row r="2873" spans="3:4" x14ac:dyDescent="0.2">
      <c r="C2873" s="35"/>
      <c r="D2873" s="35"/>
    </row>
    <row r="2874" spans="3:4" x14ac:dyDescent="0.2">
      <c r="C2874" s="35"/>
      <c r="D2874" s="35"/>
    </row>
    <row r="2875" spans="3:4" x14ac:dyDescent="0.2">
      <c r="C2875" s="35"/>
      <c r="D2875" s="35"/>
    </row>
    <row r="2876" spans="3:4" x14ac:dyDescent="0.2">
      <c r="C2876" s="35"/>
      <c r="D2876" s="35"/>
    </row>
    <row r="2877" spans="3:4" x14ac:dyDescent="0.2">
      <c r="C2877" s="35"/>
      <c r="D2877" s="35"/>
    </row>
    <row r="2878" spans="3:4" x14ac:dyDescent="0.2">
      <c r="C2878" s="35"/>
      <c r="D2878" s="35"/>
    </row>
    <row r="2879" spans="3:4" x14ac:dyDescent="0.2">
      <c r="C2879" s="35"/>
      <c r="D2879" s="35"/>
    </row>
    <row r="2880" spans="3:4" x14ac:dyDescent="0.2">
      <c r="C2880" s="35"/>
      <c r="D2880" s="35"/>
    </row>
    <row r="2881" spans="3:4" x14ac:dyDescent="0.2">
      <c r="C2881" s="35"/>
      <c r="D2881" s="35"/>
    </row>
    <row r="2882" spans="3:4" x14ac:dyDescent="0.2">
      <c r="C2882" s="35"/>
      <c r="D2882" s="35"/>
    </row>
    <row r="2883" spans="3:4" x14ac:dyDescent="0.2">
      <c r="C2883" s="35"/>
      <c r="D2883" s="35"/>
    </row>
    <row r="2884" spans="3:4" x14ac:dyDescent="0.2">
      <c r="C2884" s="35"/>
      <c r="D2884" s="35"/>
    </row>
    <row r="2885" spans="3:4" x14ac:dyDescent="0.2">
      <c r="C2885" s="35"/>
      <c r="D2885" s="35"/>
    </row>
    <row r="2886" spans="3:4" x14ac:dyDescent="0.2">
      <c r="C2886" s="35"/>
      <c r="D2886" s="35"/>
    </row>
    <row r="2887" spans="3:4" x14ac:dyDescent="0.2">
      <c r="C2887" s="35"/>
      <c r="D2887" s="35"/>
    </row>
    <row r="2888" spans="3:4" x14ac:dyDescent="0.2">
      <c r="C2888" s="35"/>
      <c r="D2888" s="35"/>
    </row>
    <row r="2889" spans="3:4" x14ac:dyDescent="0.2">
      <c r="C2889" s="35"/>
      <c r="D2889" s="35"/>
    </row>
    <row r="2890" spans="3:4" x14ac:dyDescent="0.2">
      <c r="C2890" s="35"/>
      <c r="D2890" s="35"/>
    </row>
    <row r="2891" spans="3:4" x14ac:dyDescent="0.2">
      <c r="C2891" s="35"/>
      <c r="D2891" s="35"/>
    </row>
    <row r="2892" spans="3:4" x14ac:dyDescent="0.2">
      <c r="C2892" s="35"/>
      <c r="D2892" s="35"/>
    </row>
    <row r="2893" spans="3:4" x14ac:dyDescent="0.2">
      <c r="C2893" s="35"/>
      <c r="D2893" s="35"/>
    </row>
    <row r="2894" spans="3:4" x14ac:dyDescent="0.2">
      <c r="C2894" s="35"/>
      <c r="D2894" s="35"/>
    </row>
    <row r="2895" spans="3:4" x14ac:dyDescent="0.2">
      <c r="C2895" s="35"/>
      <c r="D2895" s="35"/>
    </row>
    <row r="2896" spans="3:4" x14ac:dyDescent="0.2">
      <c r="C2896" s="35"/>
      <c r="D2896" s="35"/>
    </row>
    <row r="2897" spans="3:4" x14ac:dyDescent="0.2">
      <c r="C2897" s="35"/>
      <c r="D2897" s="35"/>
    </row>
    <row r="2898" spans="3:4" x14ac:dyDescent="0.2">
      <c r="C2898" s="35"/>
      <c r="D2898" s="35"/>
    </row>
    <row r="2899" spans="3:4" x14ac:dyDescent="0.2">
      <c r="C2899" s="35"/>
      <c r="D2899" s="35"/>
    </row>
    <row r="2900" spans="3:4" x14ac:dyDescent="0.2">
      <c r="C2900" s="35"/>
      <c r="D2900" s="35"/>
    </row>
    <row r="2901" spans="3:4" x14ac:dyDescent="0.2">
      <c r="C2901" s="35"/>
      <c r="D2901" s="35"/>
    </row>
    <row r="2902" spans="3:4" x14ac:dyDescent="0.2">
      <c r="C2902" s="35"/>
      <c r="D2902" s="35"/>
    </row>
    <row r="2903" spans="3:4" x14ac:dyDescent="0.2">
      <c r="C2903" s="35"/>
      <c r="D2903" s="35"/>
    </row>
    <row r="2904" spans="3:4" x14ac:dyDescent="0.2">
      <c r="C2904" s="35"/>
      <c r="D2904" s="35"/>
    </row>
    <row r="2905" spans="3:4" x14ac:dyDescent="0.2">
      <c r="C2905" s="35"/>
      <c r="D2905" s="35"/>
    </row>
    <row r="2906" spans="3:4" x14ac:dyDescent="0.2">
      <c r="C2906" s="35"/>
      <c r="D2906" s="35"/>
    </row>
    <row r="2907" spans="3:4" x14ac:dyDescent="0.2">
      <c r="C2907" s="35"/>
      <c r="D2907" s="35"/>
    </row>
    <row r="2908" spans="3:4" x14ac:dyDescent="0.2">
      <c r="C2908" s="35"/>
      <c r="D2908" s="35"/>
    </row>
    <row r="2909" spans="3:4" x14ac:dyDescent="0.2">
      <c r="C2909" s="35"/>
      <c r="D2909" s="35"/>
    </row>
    <row r="2910" spans="3:4" x14ac:dyDescent="0.2">
      <c r="C2910" s="35"/>
      <c r="D2910" s="35"/>
    </row>
    <row r="2911" spans="3:4" x14ac:dyDescent="0.2">
      <c r="C2911" s="35"/>
      <c r="D2911" s="35"/>
    </row>
    <row r="2912" spans="3:4" x14ac:dyDescent="0.2">
      <c r="C2912" s="35"/>
      <c r="D2912" s="35"/>
    </row>
    <row r="2913" spans="3:4" x14ac:dyDescent="0.2">
      <c r="C2913" s="35"/>
      <c r="D2913" s="35"/>
    </row>
    <row r="2914" spans="3:4" x14ac:dyDescent="0.2">
      <c r="C2914" s="35"/>
      <c r="D2914" s="35"/>
    </row>
    <row r="2915" spans="3:4" x14ac:dyDescent="0.2">
      <c r="C2915" s="35"/>
      <c r="D2915" s="35"/>
    </row>
    <row r="2916" spans="3:4" x14ac:dyDescent="0.2">
      <c r="C2916" s="35"/>
      <c r="D2916" s="35"/>
    </row>
    <row r="2917" spans="3:4" x14ac:dyDescent="0.2">
      <c r="C2917" s="35"/>
      <c r="D2917" s="35"/>
    </row>
    <row r="2918" spans="3:4" x14ac:dyDescent="0.2">
      <c r="C2918" s="35"/>
      <c r="D2918" s="35"/>
    </row>
    <row r="2919" spans="3:4" x14ac:dyDescent="0.2">
      <c r="C2919" s="35"/>
      <c r="D2919" s="35"/>
    </row>
    <row r="2920" spans="3:4" x14ac:dyDescent="0.2">
      <c r="C2920" s="35"/>
      <c r="D2920" s="35"/>
    </row>
    <row r="2921" spans="3:4" x14ac:dyDescent="0.2">
      <c r="C2921" s="35"/>
      <c r="D2921" s="35"/>
    </row>
    <row r="2922" spans="3:4" x14ac:dyDescent="0.2">
      <c r="C2922" s="35"/>
      <c r="D2922" s="35"/>
    </row>
    <row r="2923" spans="3:4" x14ac:dyDescent="0.2">
      <c r="C2923" s="35"/>
      <c r="D2923" s="35"/>
    </row>
    <row r="2924" spans="3:4" x14ac:dyDescent="0.2">
      <c r="C2924" s="35"/>
      <c r="D2924" s="35"/>
    </row>
    <row r="2925" spans="3:4" x14ac:dyDescent="0.2">
      <c r="C2925" s="35"/>
      <c r="D2925" s="35"/>
    </row>
    <row r="2926" spans="3:4" x14ac:dyDescent="0.2">
      <c r="C2926" s="35"/>
      <c r="D2926" s="35"/>
    </row>
    <row r="2927" spans="3:4" x14ac:dyDescent="0.2">
      <c r="C2927" s="35"/>
      <c r="D2927" s="35"/>
    </row>
    <row r="2928" spans="3:4" x14ac:dyDescent="0.2">
      <c r="C2928" s="35"/>
      <c r="D2928" s="35"/>
    </row>
    <row r="2929" spans="3:4" x14ac:dyDescent="0.2">
      <c r="C2929" s="35"/>
      <c r="D2929" s="35"/>
    </row>
    <row r="2930" spans="3:4" x14ac:dyDescent="0.2">
      <c r="C2930" s="35"/>
      <c r="D2930" s="35"/>
    </row>
    <row r="2931" spans="3:4" x14ac:dyDescent="0.2">
      <c r="C2931" s="35"/>
      <c r="D2931" s="35"/>
    </row>
    <row r="2932" spans="3:4" x14ac:dyDescent="0.2">
      <c r="C2932" s="35"/>
      <c r="D2932" s="35"/>
    </row>
    <row r="2933" spans="3:4" x14ac:dyDescent="0.2">
      <c r="C2933" s="35"/>
      <c r="D2933" s="35"/>
    </row>
    <row r="2934" spans="3:4" x14ac:dyDescent="0.2">
      <c r="C2934" s="35"/>
      <c r="D2934" s="35"/>
    </row>
    <row r="2935" spans="3:4" x14ac:dyDescent="0.2">
      <c r="C2935" s="35"/>
      <c r="D2935" s="35"/>
    </row>
    <row r="2936" spans="3:4" x14ac:dyDescent="0.2">
      <c r="C2936" s="35"/>
      <c r="D2936" s="35"/>
    </row>
    <row r="2937" spans="3:4" x14ac:dyDescent="0.2">
      <c r="C2937" s="35"/>
      <c r="D2937" s="35"/>
    </row>
    <row r="2938" spans="3:4" x14ac:dyDescent="0.2">
      <c r="C2938" s="35"/>
      <c r="D2938" s="35"/>
    </row>
    <row r="2939" spans="3:4" x14ac:dyDescent="0.2">
      <c r="C2939" s="35"/>
      <c r="D2939" s="35"/>
    </row>
    <row r="2940" spans="3:4" x14ac:dyDescent="0.2">
      <c r="C2940" s="35"/>
      <c r="D2940" s="35"/>
    </row>
    <row r="2941" spans="3:4" x14ac:dyDescent="0.2">
      <c r="C2941" s="35"/>
      <c r="D2941" s="35"/>
    </row>
    <row r="2942" spans="3:4" x14ac:dyDescent="0.2">
      <c r="C2942" s="35"/>
      <c r="D2942" s="35"/>
    </row>
    <row r="2943" spans="3:4" x14ac:dyDescent="0.2">
      <c r="C2943" s="35"/>
      <c r="D2943" s="35"/>
    </row>
    <row r="2944" spans="3:4" x14ac:dyDescent="0.2">
      <c r="C2944" s="35"/>
      <c r="D2944" s="35"/>
    </row>
    <row r="2945" spans="3:4" x14ac:dyDescent="0.2">
      <c r="C2945" s="35"/>
      <c r="D2945" s="35"/>
    </row>
    <row r="2946" spans="3:4" x14ac:dyDescent="0.2">
      <c r="C2946" s="35"/>
      <c r="D2946" s="35"/>
    </row>
    <row r="2947" spans="3:4" x14ac:dyDescent="0.2">
      <c r="C2947" s="35"/>
      <c r="D2947" s="35"/>
    </row>
    <row r="2948" spans="3:4" x14ac:dyDescent="0.2">
      <c r="C2948" s="35"/>
      <c r="D2948" s="35"/>
    </row>
    <row r="2949" spans="3:4" x14ac:dyDescent="0.2">
      <c r="C2949" s="35"/>
      <c r="D2949" s="35"/>
    </row>
    <row r="2950" spans="3:4" x14ac:dyDescent="0.2">
      <c r="C2950" s="35"/>
      <c r="D2950" s="35"/>
    </row>
    <row r="2951" spans="3:4" x14ac:dyDescent="0.2">
      <c r="C2951" s="35"/>
      <c r="D2951" s="35"/>
    </row>
    <row r="2952" spans="3:4" x14ac:dyDescent="0.2">
      <c r="C2952" s="35"/>
      <c r="D2952" s="35"/>
    </row>
    <row r="2953" spans="3:4" x14ac:dyDescent="0.2">
      <c r="C2953" s="35"/>
      <c r="D2953" s="35"/>
    </row>
    <row r="2954" spans="3:4" x14ac:dyDescent="0.2">
      <c r="C2954" s="35"/>
      <c r="D2954" s="35"/>
    </row>
    <row r="2955" spans="3:4" x14ac:dyDescent="0.2">
      <c r="C2955" s="35"/>
      <c r="D2955" s="35"/>
    </row>
    <row r="2956" spans="3:4" x14ac:dyDescent="0.2">
      <c r="C2956" s="35"/>
      <c r="D2956" s="35"/>
    </row>
    <row r="2957" spans="3:4" x14ac:dyDescent="0.2">
      <c r="C2957" s="35"/>
      <c r="D2957" s="35"/>
    </row>
    <row r="2958" spans="3:4" x14ac:dyDescent="0.2">
      <c r="C2958" s="35"/>
      <c r="D2958" s="35"/>
    </row>
    <row r="2959" spans="3:4" x14ac:dyDescent="0.2">
      <c r="C2959" s="35"/>
      <c r="D2959" s="35"/>
    </row>
    <row r="2960" spans="3:4" x14ac:dyDescent="0.2">
      <c r="C2960" s="35"/>
      <c r="D2960" s="35"/>
    </row>
    <row r="2961" spans="3:4" x14ac:dyDescent="0.2">
      <c r="C2961" s="35"/>
      <c r="D2961" s="35"/>
    </row>
    <row r="2962" spans="3:4" x14ac:dyDescent="0.2">
      <c r="C2962" s="35"/>
      <c r="D2962" s="35"/>
    </row>
    <row r="2963" spans="3:4" x14ac:dyDescent="0.2">
      <c r="C2963" s="35"/>
      <c r="D2963" s="35"/>
    </row>
    <row r="2964" spans="3:4" x14ac:dyDescent="0.2">
      <c r="C2964" s="35"/>
      <c r="D2964" s="35"/>
    </row>
    <row r="2965" spans="3:4" x14ac:dyDescent="0.2">
      <c r="C2965" s="35"/>
      <c r="D2965" s="35"/>
    </row>
    <row r="2966" spans="3:4" x14ac:dyDescent="0.2">
      <c r="C2966" s="35"/>
      <c r="D2966" s="35"/>
    </row>
    <row r="2967" spans="3:4" x14ac:dyDescent="0.2">
      <c r="C2967" s="35"/>
      <c r="D2967" s="35"/>
    </row>
    <row r="2968" spans="3:4" x14ac:dyDescent="0.2">
      <c r="C2968" s="35"/>
      <c r="D2968" s="35"/>
    </row>
    <row r="2969" spans="3:4" x14ac:dyDescent="0.2">
      <c r="C2969" s="35"/>
      <c r="D2969" s="35"/>
    </row>
    <row r="2970" spans="3:4" x14ac:dyDescent="0.2">
      <c r="C2970" s="35"/>
      <c r="D2970" s="35"/>
    </row>
    <row r="2971" spans="3:4" x14ac:dyDescent="0.2">
      <c r="C2971" s="35"/>
      <c r="D2971" s="35"/>
    </row>
    <row r="2972" spans="3:4" x14ac:dyDescent="0.2">
      <c r="C2972" s="35"/>
      <c r="D2972" s="35"/>
    </row>
    <row r="2973" spans="3:4" x14ac:dyDescent="0.2">
      <c r="C2973" s="35"/>
      <c r="D2973" s="35"/>
    </row>
    <row r="2974" spans="3:4" x14ac:dyDescent="0.2">
      <c r="C2974" s="35"/>
      <c r="D2974" s="35"/>
    </row>
    <row r="2975" spans="3:4" x14ac:dyDescent="0.2">
      <c r="C2975" s="35"/>
      <c r="D2975" s="35"/>
    </row>
    <row r="2976" spans="3:4" x14ac:dyDescent="0.2">
      <c r="C2976" s="35"/>
      <c r="D2976" s="35"/>
    </row>
    <row r="2977" spans="3:4" x14ac:dyDescent="0.2">
      <c r="C2977" s="35"/>
      <c r="D2977" s="35"/>
    </row>
    <row r="2978" spans="3:4" x14ac:dyDescent="0.2">
      <c r="C2978" s="35"/>
      <c r="D2978" s="35"/>
    </row>
    <row r="2979" spans="3:4" x14ac:dyDescent="0.2">
      <c r="C2979" s="35"/>
      <c r="D2979" s="35"/>
    </row>
    <row r="2980" spans="3:4" x14ac:dyDescent="0.2">
      <c r="C2980" s="35"/>
      <c r="D2980" s="35"/>
    </row>
    <row r="2981" spans="3:4" x14ac:dyDescent="0.2">
      <c r="C2981" s="35"/>
      <c r="D2981" s="35"/>
    </row>
    <row r="2982" spans="3:4" x14ac:dyDescent="0.2">
      <c r="C2982" s="35"/>
      <c r="D2982" s="35"/>
    </row>
    <row r="2983" spans="3:4" x14ac:dyDescent="0.2">
      <c r="C2983" s="35"/>
      <c r="D2983" s="35"/>
    </row>
    <row r="2984" spans="3:4" x14ac:dyDescent="0.2">
      <c r="C2984" s="35"/>
      <c r="D2984" s="35"/>
    </row>
    <row r="2985" spans="3:4" x14ac:dyDescent="0.2">
      <c r="C2985" s="35"/>
      <c r="D2985" s="35"/>
    </row>
    <row r="2986" spans="3:4" x14ac:dyDescent="0.2">
      <c r="C2986" s="35"/>
      <c r="D2986" s="35"/>
    </row>
    <row r="2987" spans="3:4" x14ac:dyDescent="0.2">
      <c r="C2987" s="35"/>
      <c r="D2987" s="35"/>
    </row>
    <row r="2988" spans="3:4" x14ac:dyDescent="0.2">
      <c r="C2988" s="35"/>
      <c r="D2988" s="35"/>
    </row>
    <row r="2989" spans="3:4" x14ac:dyDescent="0.2">
      <c r="C2989" s="35"/>
      <c r="D2989" s="35"/>
    </row>
    <row r="2990" spans="3:4" x14ac:dyDescent="0.2">
      <c r="C2990" s="35"/>
      <c r="D2990" s="35"/>
    </row>
    <row r="2991" spans="3:4" x14ac:dyDescent="0.2">
      <c r="C2991" s="35"/>
      <c r="D2991" s="35"/>
    </row>
    <row r="2992" spans="3:4" x14ac:dyDescent="0.2">
      <c r="C2992" s="35"/>
      <c r="D2992" s="35"/>
    </row>
    <row r="2993" spans="3:4" x14ac:dyDescent="0.2">
      <c r="C2993" s="35"/>
      <c r="D2993" s="35"/>
    </row>
    <row r="2994" spans="3:4" x14ac:dyDescent="0.2">
      <c r="C2994" s="35"/>
      <c r="D2994" s="35"/>
    </row>
    <row r="2995" spans="3:4" x14ac:dyDescent="0.2">
      <c r="C2995" s="35"/>
      <c r="D2995" s="35"/>
    </row>
    <row r="2996" spans="3:4" x14ac:dyDescent="0.2">
      <c r="C2996" s="35"/>
      <c r="D2996" s="35"/>
    </row>
    <row r="2997" spans="3:4" x14ac:dyDescent="0.2">
      <c r="C2997" s="35"/>
      <c r="D2997" s="35"/>
    </row>
    <row r="2998" spans="3:4" x14ac:dyDescent="0.2">
      <c r="C2998" s="35"/>
      <c r="D2998" s="35"/>
    </row>
    <row r="2999" spans="3:4" x14ac:dyDescent="0.2">
      <c r="C2999" s="35"/>
      <c r="D2999" s="35"/>
    </row>
    <row r="3000" spans="3:4" x14ac:dyDescent="0.2">
      <c r="C3000" s="35"/>
      <c r="D3000" s="35"/>
    </row>
    <row r="3001" spans="3:4" x14ac:dyDescent="0.2">
      <c r="C3001" s="35"/>
      <c r="D3001" s="35"/>
    </row>
    <row r="3002" spans="3:4" x14ac:dyDescent="0.2">
      <c r="C3002" s="35"/>
      <c r="D3002" s="35"/>
    </row>
    <row r="3003" spans="3:4" x14ac:dyDescent="0.2">
      <c r="C3003" s="35"/>
      <c r="D3003" s="35"/>
    </row>
    <row r="3004" spans="3:4" x14ac:dyDescent="0.2">
      <c r="C3004" s="35"/>
      <c r="D3004" s="35"/>
    </row>
    <row r="3005" spans="3:4" x14ac:dyDescent="0.2">
      <c r="C3005" s="35"/>
      <c r="D3005" s="35"/>
    </row>
    <row r="3006" spans="3:4" x14ac:dyDescent="0.2">
      <c r="C3006" s="35"/>
      <c r="D3006" s="35"/>
    </row>
    <row r="3007" spans="3:4" x14ac:dyDescent="0.2">
      <c r="C3007" s="35"/>
      <c r="D3007" s="35"/>
    </row>
    <row r="3008" spans="3:4" x14ac:dyDescent="0.2">
      <c r="C3008" s="35"/>
      <c r="D3008" s="35"/>
    </row>
    <row r="3009" spans="3:4" x14ac:dyDescent="0.2">
      <c r="C3009" s="35"/>
      <c r="D3009" s="35"/>
    </row>
    <row r="3010" spans="3:4" x14ac:dyDescent="0.2">
      <c r="C3010" s="35"/>
      <c r="D3010" s="35"/>
    </row>
    <row r="3011" spans="3:4" x14ac:dyDescent="0.2">
      <c r="C3011" s="35"/>
      <c r="D3011" s="35"/>
    </row>
    <row r="3012" spans="3:4" x14ac:dyDescent="0.2">
      <c r="C3012" s="35"/>
      <c r="D3012" s="35"/>
    </row>
    <row r="3013" spans="3:4" x14ac:dyDescent="0.2">
      <c r="C3013" s="35"/>
      <c r="D3013" s="35"/>
    </row>
    <row r="3014" spans="3:4" x14ac:dyDescent="0.2">
      <c r="C3014" s="35"/>
      <c r="D3014" s="35"/>
    </row>
    <row r="3015" spans="3:4" x14ac:dyDescent="0.2">
      <c r="C3015" s="35"/>
      <c r="D3015" s="35"/>
    </row>
    <row r="3016" spans="3:4" x14ac:dyDescent="0.2">
      <c r="C3016" s="35"/>
      <c r="D3016" s="35"/>
    </row>
    <row r="3017" spans="3:4" x14ac:dyDescent="0.2">
      <c r="C3017" s="35"/>
      <c r="D3017" s="35"/>
    </row>
    <row r="3018" spans="3:4" x14ac:dyDescent="0.2">
      <c r="C3018" s="35"/>
      <c r="D3018" s="35"/>
    </row>
    <row r="3019" spans="3:4" x14ac:dyDescent="0.2">
      <c r="C3019" s="35"/>
      <c r="D3019" s="35"/>
    </row>
    <row r="3020" spans="3:4" x14ac:dyDescent="0.2">
      <c r="C3020" s="35"/>
      <c r="D3020" s="35"/>
    </row>
    <row r="3021" spans="3:4" x14ac:dyDescent="0.2">
      <c r="C3021" s="35"/>
      <c r="D3021" s="35"/>
    </row>
    <row r="3022" spans="3:4" x14ac:dyDescent="0.2">
      <c r="C3022" s="35"/>
      <c r="D3022" s="35"/>
    </row>
    <row r="3023" spans="3:4" x14ac:dyDescent="0.2">
      <c r="C3023" s="35"/>
      <c r="D3023" s="35"/>
    </row>
    <row r="3024" spans="3:4" x14ac:dyDescent="0.2">
      <c r="C3024" s="35"/>
      <c r="D3024" s="35"/>
    </row>
    <row r="3025" spans="3:4" x14ac:dyDescent="0.2">
      <c r="C3025" s="35"/>
      <c r="D3025" s="35"/>
    </row>
    <row r="3026" spans="3:4" x14ac:dyDescent="0.2">
      <c r="C3026" s="35"/>
      <c r="D3026" s="35"/>
    </row>
    <row r="3027" spans="3:4" x14ac:dyDescent="0.2">
      <c r="C3027" s="35"/>
      <c r="D3027" s="35"/>
    </row>
    <row r="3028" spans="3:4" x14ac:dyDescent="0.2">
      <c r="C3028" s="35"/>
      <c r="D3028" s="35"/>
    </row>
    <row r="3029" spans="3:4" x14ac:dyDescent="0.2">
      <c r="C3029" s="35"/>
      <c r="D3029" s="35"/>
    </row>
    <row r="3030" spans="3:4" x14ac:dyDescent="0.2">
      <c r="C3030" s="35"/>
      <c r="D3030" s="35"/>
    </row>
    <row r="3031" spans="3:4" x14ac:dyDescent="0.2">
      <c r="C3031" s="35"/>
      <c r="D3031" s="35"/>
    </row>
    <row r="3032" spans="3:4" x14ac:dyDescent="0.2">
      <c r="C3032" s="35"/>
      <c r="D3032" s="35"/>
    </row>
    <row r="3033" spans="3:4" x14ac:dyDescent="0.2">
      <c r="C3033" s="35"/>
      <c r="D3033" s="35"/>
    </row>
    <row r="3034" spans="3:4" x14ac:dyDescent="0.2">
      <c r="C3034" s="35"/>
      <c r="D3034" s="35"/>
    </row>
    <row r="3035" spans="3:4" x14ac:dyDescent="0.2">
      <c r="C3035" s="35"/>
      <c r="D3035" s="35"/>
    </row>
    <row r="3036" spans="3:4" x14ac:dyDescent="0.2">
      <c r="C3036" s="35"/>
      <c r="D3036" s="35"/>
    </row>
    <row r="3037" spans="3:4" x14ac:dyDescent="0.2">
      <c r="C3037" s="35"/>
      <c r="D3037" s="35"/>
    </row>
    <row r="3038" spans="3:4" x14ac:dyDescent="0.2">
      <c r="C3038" s="35"/>
      <c r="D3038" s="35"/>
    </row>
    <row r="3039" spans="3:4" x14ac:dyDescent="0.2">
      <c r="C3039" s="35"/>
      <c r="D3039" s="35"/>
    </row>
    <row r="3040" spans="3:4" x14ac:dyDescent="0.2">
      <c r="C3040" s="35"/>
      <c r="D3040" s="35"/>
    </row>
    <row r="3041" spans="3:4" x14ac:dyDescent="0.2">
      <c r="C3041" s="35"/>
      <c r="D3041" s="35"/>
    </row>
    <row r="3042" spans="3:4" x14ac:dyDescent="0.2">
      <c r="C3042" s="35"/>
      <c r="D3042" s="35"/>
    </row>
    <row r="3043" spans="3:4" x14ac:dyDescent="0.2">
      <c r="C3043" s="35"/>
      <c r="D3043" s="35"/>
    </row>
    <row r="3044" spans="3:4" x14ac:dyDescent="0.2">
      <c r="C3044" s="35"/>
      <c r="D3044" s="35"/>
    </row>
    <row r="3045" spans="3:4" x14ac:dyDescent="0.2">
      <c r="C3045" s="35"/>
      <c r="D3045" s="35"/>
    </row>
    <row r="3046" spans="3:4" x14ac:dyDescent="0.2">
      <c r="C3046" s="35"/>
      <c r="D3046" s="35"/>
    </row>
    <row r="3047" spans="3:4" x14ac:dyDescent="0.2">
      <c r="C3047" s="35"/>
      <c r="D3047" s="35"/>
    </row>
    <row r="3048" spans="3:4" x14ac:dyDescent="0.2">
      <c r="C3048" s="35"/>
      <c r="D3048" s="35"/>
    </row>
    <row r="3049" spans="3:4" x14ac:dyDescent="0.2">
      <c r="C3049" s="35"/>
      <c r="D3049" s="35"/>
    </row>
    <row r="3050" spans="3:4" x14ac:dyDescent="0.2">
      <c r="C3050" s="35"/>
      <c r="D3050" s="35"/>
    </row>
    <row r="3051" spans="3:4" x14ac:dyDescent="0.2">
      <c r="C3051" s="35"/>
      <c r="D3051" s="35"/>
    </row>
    <row r="3052" spans="3:4" x14ac:dyDescent="0.2">
      <c r="C3052" s="35"/>
      <c r="D3052" s="35"/>
    </row>
    <row r="3053" spans="3:4" x14ac:dyDescent="0.2">
      <c r="C3053" s="35"/>
      <c r="D3053" s="35"/>
    </row>
    <row r="3054" spans="3:4" x14ac:dyDescent="0.2">
      <c r="C3054" s="35"/>
      <c r="D3054" s="35"/>
    </row>
    <row r="3055" spans="3:4" x14ac:dyDescent="0.2">
      <c r="C3055" s="35"/>
      <c r="D3055" s="35"/>
    </row>
    <row r="3056" spans="3:4" x14ac:dyDescent="0.2">
      <c r="C3056" s="35"/>
      <c r="D3056" s="35"/>
    </row>
    <row r="3057" spans="3:4" x14ac:dyDescent="0.2">
      <c r="C3057" s="35"/>
      <c r="D3057" s="35"/>
    </row>
    <row r="3058" spans="3:4" x14ac:dyDescent="0.2">
      <c r="C3058" s="35"/>
      <c r="D3058" s="35"/>
    </row>
    <row r="3059" spans="3:4" x14ac:dyDescent="0.2">
      <c r="C3059" s="35"/>
      <c r="D3059" s="35"/>
    </row>
    <row r="3060" spans="3:4" x14ac:dyDescent="0.2">
      <c r="C3060" s="35"/>
      <c r="D3060" s="35"/>
    </row>
    <row r="3061" spans="3:4" x14ac:dyDescent="0.2">
      <c r="C3061" s="35"/>
      <c r="D3061" s="35"/>
    </row>
    <row r="3062" spans="3:4" x14ac:dyDescent="0.2">
      <c r="C3062" s="35"/>
      <c r="D3062" s="35"/>
    </row>
    <row r="3063" spans="3:4" x14ac:dyDescent="0.2">
      <c r="C3063" s="35"/>
      <c r="D3063" s="35"/>
    </row>
    <row r="3064" spans="3:4" x14ac:dyDescent="0.2">
      <c r="C3064" s="35"/>
      <c r="D3064" s="35"/>
    </row>
    <row r="3065" spans="3:4" x14ac:dyDescent="0.2">
      <c r="C3065" s="35"/>
      <c r="D3065" s="35"/>
    </row>
    <row r="3066" spans="3:4" x14ac:dyDescent="0.2">
      <c r="C3066" s="35"/>
      <c r="D3066" s="35"/>
    </row>
    <row r="3067" spans="3:4" x14ac:dyDescent="0.2">
      <c r="C3067" s="35"/>
      <c r="D3067" s="35"/>
    </row>
    <row r="3068" spans="3:4" x14ac:dyDescent="0.2">
      <c r="C3068" s="35"/>
      <c r="D3068" s="35"/>
    </row>
    <row r="3069" spans="3:4" x14ac:dyDescent="0.2">
      <c r="C3069" s="35"/>
      <c r="D3069" s="35"/>
    </row>
    <row r="3070" spans="3:4" x14ac:dyDescent="0.2">
      <c r="C3070" s="35"/>
      <c r="D3070" s="35"/>
    </row>
    <row r="3071" spans="3:4" x14ac:dyDescent="0.2">
      <c r="C3071" s="35"/>
      <c r="D3071" s="35"/>
    </row>
    <row r="3072" spans="3:4" x14ac:dyDescent="0.2">
      <c r="C3072" s="35"/>
      <c r="D3072" s="35"/>
    </row>
    <row r="3073" spans="3:4" x14ac:dyDescent="0.2">
      <c r="C3073" s="35"/>
      <c r="D3073" s="35"/>
    </row>
    <row r="3074" spans="3:4" x14ac:dyDescent="0.2">
      <c r="C3074" s="35"/>
      <c r="D3074" s="35"/>
    </row>
    <row r="3075" spans="3:4" x14ac:dyDescent="0.2">
      <c r="C3075" s="35"/>
      <c r="D3075" s="35"/>
    </row>
    <row r="3076" spans="3:4" x14ac:dyDescent="0.2">
      <c r="C3076" s="35"/>
      <c r="D3076" s="35"/>
    </row>
    <row r="3077" spans="3:4" x14ac:dyDescent="0.2">
      <c r="C3077" s="35"/>
      <c r="D3077" s="35"/>
    </row>
    <row r="3078" spans="3:4" x14ac:dyDescent="0.2">
      <c r="C3078" s="35"/>
      <c r="D3078" s="35"/>
    </row>
    <row r="3079" spans="3:4" x14ac:dyDescent="0.2">
      <c r="C3079" s="35"/>
      <c r="D3079" s="35"/>
    </row>
    <row r="3080" spans="3:4" x14ac:dyDescent="0.2">
      <c r="C3080" s="35"/>
      <c r="D3080" s="35"/>
    </row>
    <row r="3081" spans="3:4" x14ac:dyDescent="0.2">
      <c r="C3081" s="35"/>
      <c r="D3081" s="35"/>
    </row>
    <row r="3082" spans="3:4" x14ac:dyDescent="0.2">
      <c r="C3082" s="35"/>
      <c r="D3082" s="35"/>
    </row>
    <row r="3083" spans="3:4" x14ac:dyDescent="0.2">
      <c r="C3083" s="35"/>
      <c r="D3083" s="35"/>
    </row>
    <row r="3084" spans="3:4" x14ac:dyDescent="0.2">
      <c r="C3084" s="35"/>
      <c r="D3084" s="35"/>
    </row>
    <row r="3085" spans="3:4" x14ac:dyDescent="0.2">
      <c r="C3085" s="35"/>
      <c r="D3085" s="35"/>
    </row>
    <row r="3086" spans="3:4" x14ac:dyDescent="0.2">
      <c r="C3086" s="35"/>
      <c r="D3086" s="35"/>
    </row>
    <row r="3087" spans="3:4" x14ac:dyDescent="0.2">
      <c r="C3087" s="35"/>
      <c r="D3087" s="35"/>
    </row>
    <row r="3088" spans="3:4" x14ac:dyDescent="0.2">
      <c r="C3088" s="35"/>
      <c r="D3088" s="35"/>
    </row>
    <row r="3089" spans="3:4" x14ac:dyDescent="0.2">
      <c r="C3089" s="35"/>
      <c r="D3089" s="35"/>
    </row>
    <row r="3090" spans="3:4" x14ac:dyDescent="0.2">
      <c r="C3090" s="35"/>
      <c r="D3090" s="35"/>
    </row>
    <row r="3091" spans="3:4" x14ac:dyDescent="0.2">
      <c r="C3091" s="35"/>
      <c r="D3091" s="35"/>
    </row>
    <row r="3092" spans="3:4" x14ac:dyDescent="0.2">
      <c r="C3092" s="35"/>
      <c r="D3092" s="35"/>
    </row>
    <row r="3093" spans="3:4" x14ac:dyDescent="0.2">
      <c r="C3093" s="35"/>
      <c r="D3093" s="35"/>
    </row>
    <row r="3094" spans="3:4" x14ac:dyDescent="0.2">
      <c r="C3094" s="35"/>
      <c r="D3094" s="35"/>
    </row>
    <row r="3095" spans="3:4" x14ac:dyDescent="0.2">
      <c r="C3095" s="35"/>
      <c r="D3095" s="35"/>
    </row>
    <row r="3096" spans="3:4" x14ac:dyDescent="0.2">
      <c r="C3096" s="35"/>
      <c r="D3096" s="35"/>
    </row>
    <row r="3097" spans="3:4" x14ac:dyDescent="0.2">
      <c r="C3097" s="35"/>
      <c r="D3097" s="35"/>
    </row>
    <row r="3098" spans="3:4" x14ac:dyDescent="0.2">
      <c r="C3098" s="35"/>
      <c r="D3098" s="35"/>
    </row>
    <row r="3099" spans="3:4" x14ac:dyDescent="0.2">
      <c r="C3099" s="35"/>
      <c r="D3099" s="35"/>
    </row>
    <row r="3100" spans="3:4" x14ac:dyDescent="0.2">
      <c r="C3100" s="35"/>
      <c r="D3100" s="35"/>
    </row>
    <row r="3101" spans="3:4" x14ac:dyDescent="0.2">
      <c r="C3101" s="35"/>
      <c r="D3101" s="35"/>
    </row>
    <row r="3102" spans="3:4" x14ac:dyDescent="0.2">
      <c r="C3102" s="35"/>
      <c r="D3102" s="35"/>
    </row>
    <row r="3103" spans="3:4" x14ac:dyDescent="0.2">
      <c r="C3103" s="35"/>
      <c r="D3103" s="35"/>
    </row>
    <row r="3104" spans="3:4" x14ac:dyDescent="0.2">
      <c r="C3104" s="35"/>
      <c r="D3104" s="35"/>
    </row>
    <row r="3105" spans="3:4" x14ac:dyDescent="0.2">
      <c r="C3105" s="35"/>
      <c r="D3105" s="35"/>
    </row>
    <row r="3106" spans="3:4" x14ac:dyDescent="0.2">
      <c r="C3106" s="35"/>
      <c r="D3106" s="35"/>
    </row>
    <row r="3107" spans="3:4" x14ac:dyDescent="0.2">
      <c r="C3107" s="35"/>
      <c r="D3107" s="35"/>
    </row>
    <row r="3108" spans="3:4" x14ac:dyDescent="0.2">
      <c r="C3108" s="35"/>
      <c r="D3108" s="35"/>
    </row>
    <row r="3109" spans="3:4" x14ac:dyDescent="0.2">
      <c r="C3109" s="35"/>
      <c r="D3109" s="35"/>
    </row>
    <row r="3110" spans="3:4" x14ac:dyDescent="0.2">
      <c r="C3110" s="35"/>
      <c r="D3110" s="35"/>
    </row>
    <row r="3111" spans="3:4" x14ac:dyDescent="0.2">
      <c r="C3111" s="35"/>
      <c r="D3111" s="35"/>
    </row>
    <row r="3112" spans="3:4" x14ac:dyDescent="0.2">
      <c r="C3112" s="35"/>
      <c r="D3112" s="35"/>
    </row>
    <row r="3113" spans="3:4" x14ac:dyDescent="0.2">
      <c r="C3113" s="35"/>
      <c r="D3113" s="35"/>
    </row>
    <row r="3114" spans="3:4" x14ac:dyDescent="0.2">
      <c r="C3114" s="35"/>
      <c r="D3114" s="35"/>
    </row>
    <row r="3115" spans="3:4" x14ac:dyDescent="0.2">
      <c r="C3115" s="35"/>
      <c r="D3115" s="35"/>
    </row>
    <row r="3116" spans="3:4" x14ac:dyDescent="0.2">
      <c r="C3116" s="35"/>
      <c r="D3116" s="35"/>
    </row>
    <row r="3117" spans="3:4" x14ac:dyDescent="0.2">
      <c r="C3117" s="35"/>
      <c r="D3117" s="35"/>
    </row>
    <row r="3118" spans="3:4" x14ac:dyDescent="0.2">
      <c r="C3118" s="35"/>
      <c r="D3118" s="35"/>
    </row>
    <row r="3119" spans="3:4" x14ac:dyDescent="0.2">
      <c r="C3119" s="35"/>
      <c r="D3119" s="35"/>
    </row>
    <row r="3120" spans="3:4" x14ac:dyDescent="0.2">
      <c r="C3120" s="35"/>
      <c r="D3120" s="35"/>
    </row>
    <row r="3121" spans="3:4" x14ac:dyDescent="0.2">
      <c r="C3121" s="35"/>
      <c r="D3121" s="35"/>
    </row>
    <row r="3122" spans="3:4" x14ac:dyDescent="0.2">
      <c r="C3122" s="35"/>
      <c r="D3122" s="35"/>
    </row>
    <row r="3123" spans="3:4" x14ac:dyDescent="0.2">
      <c r="C3123" s="35"/>
      <c r="D3123" s="35"/>
    </row>
    <row r="3124" spans="3:4" x14ac:dyDescent="0.2">
      <c r="C3124" s="35"/>
      <c r="D3124" s="35"/>
    </row>
    <row r="3125" spans="3:4" x14ac:dyDescent="0.2">
      <c r="C3125" s="35"/>
      <c r="D3125" s="35"/>
    </row>
    <row r="3126" spans="3:4" x14ac:dyDescent="0.2">
      <c r="C3126" s="35"/>
      <c r="D3126" s="35"/>
    </row>
    <row r="3127" spans="3:4" x14ac:dyDescent="0.2">
      <c r="C3127" s="35"/>
      <c r="D3127" s="35"/>
    </row>
    <row r="3128" spans="3:4" x14ac:dyDescent="0.2">
      <c r="C3128" s="35"/>
      <c r="D3128" s="35"/>
    </row>
    <row r="3129" spans="3:4" x14ac:dyDescent="0.2">
      <c r="C3129" s="35"/>
      <c r="D3129" s="35"/>
    </row>
    <row r="3130" spans="3:4" x14ac:dyDescent="0.2">
      <c r="C3130" s="35"/>
      <c r="D3130" s="35"/>
    </row>
    <row r="3131" spans="3:4" x14ac:dyDescent="0.2">
      <c r="C3131" s="35"/>
      <c r="D3131" s="35"/>
    </row>
    <row r="3132" spans="3:4" x14ac:dyDescent="0.2">
      <c r="C3132" s="35"/>
      <c r="D3132" s="35"/>
    </row>
    <row r="3133" spans="3:4" x14ac:dyDescent="0.2">
      <c r="C3133" s="35"/>
      <c r="D3133" s="35"/>
    </row>
    <row r="3134" spans="3:4" x14ac:dyDescent="0.2">
      <c r="C3134" s="35"/>
      <c r="D3134" s="35"/>
    </row>
    <row r="3135" spans="3:4" x14ac:dyDescent="0.2">
      <c r="C3135" s="35"/>
      <c r="D3135" s="35"/>
    </row>
    <row r="3136" spans="3:4" x14ac:dyDescent="0.2">
      <c r="C3136" s="35"/>
      <c r="D3136" s="35"/>
    </row>
    <row r="3137" spans="3:4" x14ac:dyDescent="0.2">
      <c r="C3137" s="35"/>
      <c r="D3137" s="35"/>
    </row>
    <row r="3138" spans="3:4" x14ac:dyDescent="0.2">
      <c r="C3138" s="35"/>
      <c r="D3138" s="35"/>
    </row>
    <row r="3139" spans="3:4" x14ac:dyDescent="0.2">
      <c r="C3139" s="35"/>
      <c r="D3139" s="35"/>
    </row>
    <row r="3140" spans="3:4" x14ac:dyDescent="0.2">
      <c r="C3140" s="35"/>
      <c r="D3140" s="35"/>
    </row>
    <row r="3141" spans="3:4" x14ac:dyDescent="0.2">
      <c r="C3141" s="35"/>
      <c r="D3141" s="35"/>
    </row>
    <row r="3142" spans="3:4" x14ac:dyDescent="0.2">
      <c r="C3142" s="35"/>
      <c r="D3142" s="35"/>
    </row>
    <row r="3143" spans="3:4" x14ac:dyDescent="0.2">
      <c r="C3143" s="35"/>
      <c r="D3143" s="35"/>
    </row>
    <row r="3144" spans="3:4" x14ac:dyDescent="0.2">
      <c r="C3144" s="35"/>
      <c r="D3144" s="35"/>
    </row>
    <row r="3145" spans="3:4" x14ac:dyDescent="0.2">
      <c r="C3145" s="35"/>
      <c r="D3145" s="35"/>
    </row>
    <row r="3146" spans="3:4" x14ac:dyDescent="0.2">
      <c r="C3146" s="35"/>
      <c r="D3146" s="35"/>
    </row>
    <row r="3147" spans="3:4" x14ac:dyDescent="0.2">
      <c r="C3147" s="35"/>
      <c r="D3147" s="35"/>
    </row>
    <row r="3148" spans="3:4" x14ac:dyDescent="0.2">
      <c r="C3148" s="35"/>
      <c r="D3148" s="35"/>
    </row>
    <row r="3149" spans="3:4" x14ac:dyDescent="0.2">
      <c r="C3149" s="35"/>
      <c r="D3149" s="35"/>
    </row>
    <row r="3150" spans="3:4" x14ac:dyDescent="0.2">
      <c r="C3150" s="35"/>
      <c r="D3150" s="35"/>
    </row>
    <row r="3151" spans="3:4" x14ac:dyDescent="0.2">
      <c r="C3151" s="35"/>
      <c r="D3151" s="35"/>
    </row>
    <row r="3152" spans="3:4" x14ac:dyDescent="0.2">
      <c r="C3152" s="35"/>
      <c r="D3152" s="35"/>
    </row>
    <row r="3153" spans="3:4" x14ac:dyDescent="0.2">
      <c r="C3153" s="35"/>
      <c r="D3153" s="35"/>
    </row>
    <row r="3154" spans="3:4" x14ac:dyDescent="0.2">
      <c r="C3154" s="35"/>
      <c r="D3154" s="35"/>
    </row>
    <row r="3155" spans="3:4" x14ac:dyDescent="0.2">
      <c r="C3155" s="35"/>
      <c r="D3155" s="35"/>
    </row>
    <row r="3156" spans="3:4" x14ac:dyDescent="0.2">
      <c r="C3156" s="35"/>
      <c r="D3156" s="35"/>
    </row>
    <row r="3157" spans="3:4" x14ac:dyDescent="0.2">
      <c r="C3157" s="35"/>
      <c r="D3157" s="35"/>
    </row>
    <row r="3158" spans="3:4" x14ac:dyDescent="0.2">
      <c r="C3158" s="35"/>
      <c r="D3158" s="35"/>
    </row>
    <row r="3159" spans="3:4" x14ac:dyDescent="0.2">
      <c r="C3159" s="35"/>
      <c r="D3159" s="35"/>
    </row>
    <row r="3160" spans="3:4" x14ac:dyDescent="0.2">
      <c r="C3160" s="35"/>
      <c r="D3160" s="35"/>
    </row>
    <row r="3161" spans="3:4" x14ac:dyDescent="0.2">
      <c r="C3161" s="35"/>
      <c r="D3161" s="35"/>
    </row>
    <row r="3162" spans="3:4" x14ac:dyDescent="0.2">
      <c r="C3162" s="35"/>
      <c r="D3162" s="35"/>
    </row>
    <row r="3163" spans="3:4" x14ac:dyDescent="0.2">
      <c r="C3163" s="35"/>
      <c r="D3163" s="35"/>
    </row>
    <row r="3164" spans="3:4" x14ac:dyDescent="0.2">
      <c r="C3164" s="35"/>
      <c r="D3164" s="35"/>
    </row>
    <row r="3165" spans="3:4" x14ac:dyDescent="0.2">
      <c r="C3165" s="35"/>
      <c r="D3165" s="35"/>
    </row>
    <row r="3166" spans="3:4" x14ac:dyDescent="0.2">
      <c r="C3166" s="35"/>
      <c r="D3166" s="35"/>
    </row>
    <row r="3167" spans="3:4" x14ac:dyDescent="0.2">
      <c r="C3167" s="35"/>
      <c r="D3167" s="35"/>
    </row>
    <row r="3168" spans="3:4" x14ac:dyDescent="0.2">
      <c r="C3168" s="35"/>
      <c r="D3168" s="35"/>
    </row>
    <row r="3169" spans="3:4" x14ac:dyDescent="0.2">
      <c r="C3169" s="35"/>
      <c r="D3169" s="35"/>
    </row>
    <row r="3170" spans="3:4" x14ac:dyDescent="0.2">
      <c r="C3170" s="35"/>
      <c r="D3170" s="35"/>
    </row>
    <row r="3171" spans="3:4" x14ac:dyDescent="0.2">
      <c r="C3171" s="35"/>
      <c r="D3171" s="35"/>
    </row>
    <row r="3172" spans="3:4" x14ac:dyDescent="0.2">
      <c r="C3172" s="35"/>
      <c r="D3172" s="35"/>
    </row>
    <row r="3173" spans="3:4" x14ac:dyDescent="0.2">
      <c r="C3173" s="35"/>
      <c r="D3173" s="35"/>
    </row>
    <row r="3174" spans="3:4" x14ac:dyDescent="0.2">
      <c r="C3174" s="35"/>
      <c r="D3174" s="35"/>
    </row>
    <row r="3175" spans="3:4" x14ac:dyDescent="0.2">
      <c r="C3175" s="35"/>
      <c r="D3175" s="35"/>
    </row>
    <row r="3176" spans="3:4" x14ac:dyDescent="0.2">
      <c r="C3176" s="35"/>
      <c r="D3176" s="35"/>
    </row>
    <row r="3177" spans="3:4" x14ac:dyDescent="0.2">
      <c r="C3177" s="35"/>
      <c r="D3177" s="35"/>
    </row>
    <row r="3178" spans="3:4" x14ac:dyDescent="0.2">
      <c r="C3178" s="35"/>
      <c r="D3178" s="35"/>
    </row>
    <row r="3179" spans="3:4" x14ac:dyDescent="0.2">
      <c r="C3179" s="35"/>
      <c r="D3179" s="35"/>
    </row>
    <row r="3180" spans="3:4" x14ac:dyDescent="0.2">
      <c r="C3180" s="35"/>
      <c r="D3180" s="35"/>
    </row>
    <row r="3181" spans="3:4" x14ac:dyDescent="0.2">
      <c r="C3181" s="35"/>
      <c r="D3181" s="35"/>
    </row>
    <row r="3182" spans="3:4" x14ac:dyDescent="0.2">
      <c r="C3182" s="35"/>
      <c r="D3182" s="35"/>
    </row>
    <row r="3183" spans="3:4" x14ac:dyDescent="0.2">
      <c r="C3183" s="35"/>
      <c r="D3183" s="35"/>
    </row>
    <row r="3184" spans="3:4" x14ac:dyDescent="0.2">
      <c r="C3184" s="35"/>
      <c r="D3184" s="35"/>
    </row>
    <row r="3185" spans="3:4" x14ac:dyDescent="0.2">
      <c r="C3185" s="35"/>
      <c r="D3185" s="35"/>
    </row>
    <row r="3186" spans="3:4" x14ac:dyDescent="0.2">
      <c r="C3186" s="35"/>
      <c r="D3186" s="35"/>
    </row>
    <row r="3187" spans="3:4" x14ac:dyDescent="0.2">
      <c r="C3187" s="35"/>
      <c r="D3187" s="35"/>
    </row>
    <row r="3188" spans="3:4" x14ac:dyDescent="0.2">
      <c r="C3188" s="35"/>
      <c r="D3188" s="35"/>
    </row>
    <row r="3189" spans="3:4" x14ac:dyDescent="0.2">
      <c r="C3189" s="35"/>
      <c r="D3189" s="35"/>
    </row>
    <row r="3190" spans="3:4" x14ac:dyDescent="0.2">
      <c r="C3190" s="35"/>
      <c r="D3190" s="35"/>
    </row>
    <row r="3191" spans="3:4" x14ac:dyDescent="0.2">
      <c r="C3191" s="35"/>
      <c r="D3191" s="35"/>
    </row>
    <row r="3192" spans="3:4" x14ac:dyDescent="0.2">
      <c r="C3192" s="35"/>
      <c r="D3192" s="35"/>
    </row>
    <row r="3193" spans="3:4" x14ac:dyDescent="0.2">
      <c r="C3193" s="35"/>
      <c r="D3193" s="35"/>
    </row>
    <row r="3194" spans="3:4" x14ac:dyDescent="0.2">
      <c r="C3194" s="35"/>
      <c r="D3194" s="35"/>
    </row>
    <row r="3195" spans="3:4" x14ac:dyDescent="0.2">
      <c r="C3195" s="35"/>
      <c r="D3195" s="35"/>
    </row>
    <row r="3196" spans="3:4" x14ac:dyDescent="0.2">
      <c r="C3196" s="35"/>
      <c r="D3196" s="35"/>
    </row>
    <row r="3197" spans="3:4" x14ac:dyDescent="0.2">
      <c r="C3197" s="35"/>
      <c r="D3197" s="35"/>
    </row>
    <row r="3198" spans="3:4" x14ac:dyDescent="0.2">
      <c r="C3198" s="35"/>
      <c r="D3198" s="35"/>
    </row>
    <row r="3199" spans="3:4" x14ac:dyDescent="0.2">
      <c r="C3199" s="35"/>
      <c r="D3199" s="35"/>
    </row>
    <row r="3200" spans="3:4" x14ac:dyDescent="0.2">
      <c r="C3200" s="35"/>
      <c r="D3200" s="35"/>
    </row>
    <row r="3201" spans="3:4" x14ac:dyDescent="0.2">
      <c r="C3201" s="35"/>
      <c r="D3201" s="35"/>
    </row>
    <row r="3202" spans="3:4" x14ac:dyDescent="0.2">
      <c r="C3202" s="35"/>
      <c r="D3202" s="35"/>
    </row>
    <row r="3203" spans="3:4" x14ac:dyDescent="0.2">
      <c r="C3203" s="35"/>
      <c r="D3203" s="35"/>
    </row>
    <row r="3204" spans="3:4" x14ac:dyDescent="0.2">
      <c r="C3204" s="35"/>
      <c r="D3204" s="35"/>
    </row>
    <row r="3205" spans="3:4" x14ac:dyDescent="0.2">
      <c r="C3205" s="35"/>
      <c r="D3205" s="35"/>
    </row>
    <row r="3206" spans="3:4" x14ac:dyDescent="0.2">
      <c r="C3206" s="35"/>
      <c r="D3206" s="35"/>
    </row>
    <row r="3207" spans="3:4" x14ac:dyDescent="0.2">
      <c r="C3207" s="35"/>
      <c r="D3207" s="35"/>
    </row>
    <row r="3208" spans="3:4" x14ac:dyDescent="0.2">
      <c r="C3208" s="35"/>
      <c r="D3208" s="35"/>
    </row>
    <row r="3209" spans="3:4" x14ac:dyDescent="0.2">
      <c r="C3209" s="35"/>
      <c r="D3209" s="35"/>
    </row>
    <row r="3210" spans="3:4" x14ac:dyDescent="0.2">
      <c r="C3210" s="35"/>
      <c r="D3210" s="35"/>
    </row>
    <row r="3211" spans="3:4" x14ac:dyDescent="0.2">
      <c r="C3211" s="35"/>
      <c r="D3211" s="35"/>
    </row>
    <row r="3212" spans="3:4" x14ac:dyDescent="0.2">
      <c r="C3212" s="35"/>
      <c r="D3212" s="35"/>
    </row>
    <row r="3213" spans="3:4" x14ac:dyDescent="0.2">
      <c r="C3213" s="35"/>
      <c r="D3213" s="35"/>
    </row>
    <row r="3214" spans="3:4" x14ac:dyDescent="0.2">
      <c r="C3214" s="35"/>
      <c r="D3214" s="35"/>
    </row>
    <row r="3215" spans="3:4" x14ac:dyDescent="0.2">
      <c r="C3215" s="35"/>
      <c r="D3215" s="35"/>
    </row>
    <row r="3216" spans="3:4" x14ac:dyDescent="0.2">
      <c r="C3216" s="35"/>
      <c r="D3216" s="35"/>
    </row>
    <row r="3217" spans="3:4" x14ac:dyDescent="0.2">
      <c r="C3217" s="35"/>
      <c r="D3217" s="35"/>
    </row>
    <row r="3218" spans="3:4" x14ac:dyDescent="0.2">
      <c r="C3218" s="35"/>
      <c r="D3218" s="35"/>
    </row>
    <row r="3219" spans="3:4" x14ac:dyDescent="0.2">
      <c r="C3219" s="35"/>
      <c r="D3219" s="35"/>
    </row>
    <row r="3220" spans="3:4" x14ac:dyDescent="0.2">
      <c r="C3220" s="35"/>
      <c r="D3220" s="35"/>
    </row>
    <row r="3221" spans="3:4" x14ac:dyDescent="0.2">
      <c r="C3221" s="35"/>
      <c r="D3221" s="35"/>
    </row>
    <row r="3222" spans="3:4" x14ac:dyDescent="0.2">
      <c r="C3222" s="35"/>
      <c r="D3222" s="35"/>
    </row>
    <row r="3223" spans="3:4" x14ac:dyDescent="0.2">
      <c r="C3223" s="35"/>
      <c r="D3223" s="35"/>
    </row>
    <row r="3224" spans="3:4" x14ac:dyDescent="0.2">
      <c r="C3224" s="35"/>
      <c r="D3224" s="35"/>
    </row>
    <row r="3225" spans="3:4" x14ac:dyDescent="0.2">
      <c r="C3225" s="35"/>
      <c r="D3225" s="35"/>
    </row>
    <row r="3226" spans="3:4" x14ac:dyDescent="0.2">
      <c r="C3226" s="35"/>
      <c r="D3226" s="35"/>
    </row>
    <row r="3227" spans="3:4" x14ac:dyDescent="0.2">
      <c r="C3227" s="35"/>
      <c r="D3227" s="35"/>
    </row>
    <row r="3228" spans="3:4" x14ac:dyDescent="0.2">
      <c r="C3228" s="35"/>
      <c r="D3228" s="35"/>
    </row>
    <row r="3229" spans="3:4" x14ac:dyDescent="0.2">
      <c r="C3229" s="35"/>
      <c r="D3229" s="35"/>
    </row>
    <row r="3230" spans="3:4" x14ac:dyDescent="0.2">
      <c r="C3230" s="35"/>
      <c r="D3230" s="35"/>
    </row>
    <row r="3231" spans="3:4" x14ac:dyDescent="0.2">
      <c r="C3231" s="35"/>
      <c r="D3231" s="35"/>
    </row>
    <row r="3232" spans="3:4" x14ac:dyDescent="0.2">
      <c r="C3232" s="35"/>
      <c r="D3232" s="35"/>
    </row>
    <row r="3233" spans="3:4" x14ac:dyDescent="0.2">
      <c r="C3233" s="35"/>
      <c r="D3233" s="35"/>
    </row>
    <row r="3234" spans="3:4" x14ac:dyDescent="0.2">
      <c r="C3234" s="35"/>
      <c r="D3234" s="35"/>
    </row>
    <row r="3235" spans="3:4" x14ac:dyDescent="0.2">
      <c r="C3235" s="35"/>
      <c r="D3235" s="35"/>
    </row>
    <row r="3236" spans="3:4" x14ac:dyDescent="0.2">
      <c r="C3236" s="35"/>
      <c r="D3236" s="35"/>
    </row>
    <row r="3237" spans="3:4" x14ac:dyDescent="0.2">
      <c r="C3237" s="35"/>
      <c r="D3237" s="35"/>
    </row>
    <row r="3238" spans="3:4" x14ac:dyDescent="0.2">
      <c r="C3238" s="35"/>
      <c r="D3238" s="35"/>
    </row>
    <row r="3239" spans="3:4" x14ac:dyDescent="0.2">
      <c r="C3239" s="35"/>
      <c r="D3239" s="35"/>
    </row>
    <row r="3240" spans="3:4" x14ac:dyDescent="0.2">
      <c r="C3240" s="35"/>
      <c r="D3240" s="35"/>
    </row>
    <row r="3241" spans="3:4" x14ac:dyDescent="0.2">
      <c r="C3241" s="35"/>
      <c r="D3241" s="35"/>
    </row>
    <row r="3242" spans="3:4" x14ac:dyDescent="0.2">
      <c r="C3242" s="35"/>
      <c r="D3242" s="35"/>
    </row>
    <row r="3243" spans="3:4" x14ac:dyDescent="0.2">
      <c r="C3243" s="35"/>
      <c r="D3243" s="35"/>
    </row>
    <row r="3244" spans="3:4" x14ac:dyDescent="0.2">
      <c r="C3244" s="35"/>
      <c r="D3244" s="35"/>
    </row>
    <row r="3245" spans="3:4" x14ac:dyDescent="0.2">
      <c r="C3245" s="35"/>
      <c r="D3245" s="35"/>
    </row>
    <row r="3246" spans="3:4" x14ac:dyDescent="0.2">
      <c r="C3246" s="35"/>
      <c r="D3246" s="35"/>
    </row>
    <row r="3247" spans="3:4" x14ac:dyDescent="0.2">
      <c r="C3247" s="35"/>
      <c r="D3247" s="35"/>
    </row>
    <row r="3248" spans="3:4" x14ac:dyDescent="0.2">
      <c r="C3248" s="35"/>
      <c r="D3248" s="35"/>
    </row>
    <row r="3249" spans="3:4" x14ac:dyDescent="0.2">
      <c r="C3249" s="35"/>
      <c r="D3249" s="35"/>
    </row>
    <row r="3250" spans="3:4" x14ac:dyDescent="0.2">
      <c r="C3250" s="35"/>
      <c r="D3250" s="35"/>
    </row>
    <row r="3251" spans="3:4" x14ac:dyDescent="0.2">
      <c r="C3251" s="35"/>
      <c r="D3251" s="35"/>
    </row>
    <row r="3252" spans="3:4" x14ac:dyDescent="0.2">
      <c r="C3252" s="35"/>
      <c r="D3252" s="35"/>
    </row>
    <row r="3253" spans="3:4" x14ac:dyDescent="0.2">
      <c r="C3253" s="35"/>
      <c r="D3253" s="35"/>
    </row>
    <row r="3254" spans="3:4" x14ac:dyDescent="0.2">
      <c r="C3254" s="35"/>
      <c r="D3254" s="35"/>
    </row>
    <row r="3255" spans="3:4" x14ac:dyDescent="0.2">
      <c r="C3255" s="35"/>
      <c r="D3255" s="35"/>
    </row>
    <row r="3256" spans="3:4" x14ac:dyDescent="0.2">
      <c r="C3256" s="35"/>
      <c r="D3256" s="35"/>
    </row>
    <row r="3257" spans="3:4" x14ac:dyDescent="0.2">
      <c r="C3257" s="35"/>
      <c r="D3257" s="35"/>
    </row>
    <row r="3258" spans="3:4" x14ac:dyDescent="0.2">
      <c r="C3258" s="35"/>
      <c r="D3258" s="35"/>
    </row>
    <row r="3259" spans="3:4" x14ac:dyDescent="0.2">
      <c r="C3259" s="35"/>
      <c r="D3259" s="35"/>
    </row>
    <row r="3260" spans="3:4" x14ac:dyDescent="0.2">
      <c r="C3260" s="35"/>
      <c r="D3260" s="35"/>
    </row>
    <row r="3261" spans="3:4" x14ac:dyDescent="0.2">
      <c r="C3261" s="35"/>
      <c r="D3261" s="35"/>
    </row>
    <row r="3262" spans="3:4" x14ac:dyDescent="0.2">
      <c r="C3262" s="35"/>
      <c r="D3262" s="35"/>
    </row>
    <row r="3263" spans="3:4" x14ac:dyDescent="0.2">
      <c r="C3263" s="35"/>
      <c r="D3263" s="35"/>
    </row>
    <row r="3264" spans="3:4" x14ac:dyDescent="0.2">
      <c r="C3264" s="35"/>
      <c r="D3264" s="35"/>
    </row>
    <row r="3265" spans="3:4" x14ac:dyDescent="0.2">
      <c r="C3265" s="35"/>
      <c r="D3265" s="35"/>
    </row>
    <row r="3266" spans="3:4" x14ac:dyDescent="0.2">
      <c r="C3266" s="35"/>
      <c r="D3266" s="35"/>
    </row>
    <row r="3267" spans="3:4" x14ac:dyDescent="0.2">
      <c r="C3267" s="35"/>
      <c r="D3267" s="35"/>
    </row>
    <row r="3268" spans="3:4" x14ac:dyDescent="0.2">
      <c r="C3268" s="35"/>
      <c r="D3268" s="35"/>
    </row>
    <row r="3269" spans="3:4" x14ac:dyDescent="0.2">
      <c r="C3269" s="35"/>
      <c r="D3269" s="35"/>
    </row>
    <row r="3270" spans="3:4" x14ac:dyDescent="0.2">
      <c r="C3270" s="35"/>
      <c r="D3270" s="35"/>
    </row>
    <row r="3271" spans="3:4" x14ac:dyDescent="0.2">
      <c r="C3271" s="35"/>
      <c r="D3271" s="35"/>
    </row>
    <row r="3272" spans="3:4" x14ac:dyDescent="0.2">
      <c r="C3272" s="35"/>
      <c r="D3272" s="35"/>
    </row>
    <row r="3273" spans="3:4" x14ac:dyDescent="0.2">
      <c r="C3273" s="35"/>
      <c r="D3273" s="35"/>
    </row>
    <row r="3274" spans="3:4" x14ac:dyDescent="0.2">
      <c r="C3274" s="35"/>
      <c r="D3274" s="35"/>
    </row>
    <row r="3275" spans="3:4" x14ac:dyDescent="0.2">
      <c r="C3275" s="35"/>
      <c r="D3275" s="35"/>
    </row>
    <row r="3276" spans="3:4" x14ac:dyDescent="0.2">
      <c r="C3276" s="35"/>
      <c r="D3276" s="35"/>
    </row>
    <row r="3277" spans="3:4" x14ac:dyDescent="0.2">
      <c r="C3277" s="35"/>
      <c r="D3277" s="35"/>
    </row>
    <row r="3278" spans="3:4" x14ac:dyDescent="0.2">
      <c r="C3278" s="35"/>
      <c r="D3278" s="35"/>
    </row>
    <row r="3279" spans="3:4" x14ac:dyDescent="0.2">
      <c r="C3279" s="35"/>
      <c r="D3279" s="35"/>
    </row>
    <row r="3280" spans="3:4" x14ac:dyDescent="0.2">
      <c r="C3280" s="35"/>
      <c r="D3280" s="35"/>
    </row>
    <row r="3281" spans="3:4" x14ac:dyDescent="0.2">
      <c r="C3281" s="35"/>
      <c r="D3281" s="35"/>
    </row>
    <row r="3282" spans="3:4" x14ac:dyDescent="0.2">
      <c r="C3282" s="35"/>
      <c r="D3282" s="35"/>
    </row>
    <row r="3283" spans="3:4" x14ac:dyDescent="0.2">
      <c r="C3283" s="35"/>
      <c r="D3283" s="35"/>
    </row>
    <row r="3284" spans="3:4" x14ac:dyDescent="0.2">
      <c r="C3284" s="35"/>
      <c r="D3284" s="35"/>
    </row>
    <row r="3285" spans="3:4" x14ac:dyDescent="0.2">
      <c r="C3285" s="35"/>
      <c r="D3285" s="35"/>
    </row>
    <row r="3286" spans="3:4" x14ac:dyDescent="0.2">
      <c r="C3286" s="35"/>
      <c r="D3286" s="35"/>
    </row>
    <row r="3287" spans="3:4" x14ac:dyDescent="0.2">
      <c r="C3287" s="35"/>
      <c r="D3287" s="35"/>
    </row>
    <row r="3288" spans="3:4" x14ac:dyDescent="0.2">
      <c r="C3288" s="35"/>
      <c r="D3288" s="35"/>
    </row>
    <row r="3289" spans="3:4" x14ac:dyDescent="0.2">
      <c r="C3289" s="35"/>
      <c r="D3289" s="35"/>
    </row>
    <row r="3290" spans="3:4" x14ac:dyDescent="0.2">
      <c r="C3290" s="35"/>
      <c r="D3290" s="35"/>
    </row>
    <row r="3291" spans="3:4" x14ac:dyDescent="0.2">
      <c r="C3291" s="35"/>
      <c r="D3291" s="35"/>
    </row>
    <row r="3292" spans="3:4" x14ac:dyDescent="0.2">
      <c r="C3292" s="35"/>
      <c r="D3292" s="35"/>
    </row>
    <row r="3293" spans="3:4" x14ac:dyDescent="0.2">
      <c r="C3293" s="35"/>
      <c r="D3293" s="35"/>
    </row>
    <row r="3294" spans="3:4" x14ac:dyDescent="0.2">
      <c r="C3294" s="35"/>
      <c r="D3294" s="35"/>
    </row>
    <row r="3295" spans="3:4" x14ac:dyDescent="0.2">
      <c r="C3295" s="35"/>
      <c r="D3295" s="35"/>
    </row>
    <row r="3296" spans="3:4" x14ac:dyDescent="0.2">
      <c r="C3296" s="35"/>
      <c r="D3296" s="35"/>
    </row>
    <row r="3297" spans="3:4" x14ac:dyDescent="0.2">
      <c r="C3297" s="35"/>
      <c r="D3297" s="35"/>
    </row>
    <row r="3298" spans="3:4" x14ac:dyDescent="0.2">
      <c r="C3298" s="35"/>
      <c r="D3298" s="35"/>
    </row>
    <row r="3299" spans="3:4" x14ac:dyDescent="0.2">
      <c r="C3299" s="35"/>
      <c r="D3299" s="35"/>
    </row>
    <row r="3300" spans="3:4" x14ac:dyDescent="0.2">
      <c r="C3300" s="35"/>
      <c r="D3300" s="35"/>
    </row>
    <row r="3301" spans="3:4" x14ac:dyDescent="0.2">
      <c r="C3301" s="35"/>
      <c r="D3301" s="35"/>
    </row>
    <row r="3302" spans="3:4" x14ac:dyDescent="0.2">
      <c r="C3302" s="35"/>
      <c r="D3302" s="35"/>
    </row>
    <row r="3303" spans="3:4" x14ac:dyDescent="0.2">
      <c r="C3303" s="35"/>
      <c r="D3303" s="35"/>
    </row>
    <row r="3304" spans="3:4" x14ac:dyDescent="0.2">
      <c r="C3304" s="35"/>
      <c r="D3304" s="35"/>
    </row>
    <row r="3305" spans="3:4" x14ac:dyDescent="0.2">
      <c r="C3305" s="35"/>
      <c r="D3305" s="35"/>
    </row>
    <row r="3306" spans="3:4" x14ac:dyDescent="0.2">
      <c r="C3306" s="35"/>
      <c r="D3306" s="35"/>
    </row>
    <row r="3307" spans="3:4" x14ac:dyDescent="0.2">
      <c r="C3307" s="35"/>
      <c r="D3307" s="35"/>
    </row>
    <row r="3308" spans="3:4" x14ac:dyDescent="0.2">
      <c r="C3308" s="35"/>
      <c r="D3308" s="35"/>
    </row>
    <row r="3309" spans="3:4" x14ac:dyDescent="0.2">
      <c r="C3309" s="35"/>
      <c r="D3309" s="35"/>
    </row>
    <row r="3310" spans="3:4" x14ac:dyDescent="0.2">
      <c r="C3310" s="35"/>
      <c r="D3310" s="35"/>
    </row>
    <row r="3311" spans="3:4" x14ac:dyDescent="0.2">
      <c r="C3311" s="35"/>
      <c r="D3311" s="35"/>
    </row>
    <row r="3312" spans="3:4" x14ac:dyDescent="0.2">
      <c r="C3312" s="35"/>
      <c r="D3312" s="35"/>
    </row>
    <row r="3313" spans="3:4" x14ac:dyDescent="0.2">
      <c r="C3313" s="35"/>
      <c r="D3313" s="35"/>
    </row>
    <row r="3314" spans="3:4" x14ac:dyDescent="0.2">
      <c r="C3314" s="35"/>
      <c r="D3314" s="35"/>
    </row>
    <row r="3315" spans="3:4" x14ac:dyDescent="0.2">
      <c r="C3315" s="35"/>
      <c r="D3315" s="35"/>
    </row>
    <row r="3316" spans="3:4" x14ac:dyDescent="0.2">
      <c r="C3316" s="35"/>
      <c r="D3316" s="35"/>
    </row>
    <row r="3317" spans="3:4" x14ac:dyDescent="0.2">
      <c r="C3317" s="35"/>
      <c r="D3317" s="35"/>
    </row>
    <row r="3318" spans="3:4" x14ac:dyDescent="0.2">
      <c r="C3318" s="35"/>
      <c r="D3318" s="35"/>
    </row>
    <row r="3319" spans="3:4" x14ac:dyDescent="0.2">
      <c r="C3319" s="35"/>
      <c r="D3319" s="35"/>
    </row>
    <row r="3320" spans="3:4" x14ac:dyDescent="0.2">
      <c r="C3320" s="35"/>
      <c r="D3320" s="35"/>
    </row>
    <row r="3321" spans="3:4" x14ac:dyDescent="0.2">
      <c r="C3321" s="35"/>
      <c r="D3321" s="35"/>
    </row>
    <row r="3322" spans="3:4" x14ac:dyDescent="0.2">
      <c r="C3322" s="35"/>
      <c r="D3322" s="35"/>
    </row>
    <row r="3323" spans="3:4" x14ac:dyDescent="0.2">
      <c r="C3323" s="35"/>
      <c r="D3323" s="35"/>
    </row>
    <row r="3324" spans="3:4" x14ac:dyDescent="0.2">
      <c r="C3324" s="35"/>
      <c r="D3324" s="35"/>
    </row>
    <row r="3325" spans="3:4" x14ac:dyDescent="0.2">
      <c r="C3325" s="35"/>
      <c r="D3325" s="35"/>
    </row>
    <row r="3326" spans="3:4" x14ac:dyDescent="0.2">
      <c r="C3326" s="35"/>
      <c r="D3326" s="35"/>
    </row>
    <row r="3327" spans="3:4" x14ac:dyDescent="0.2">
      <c r="C3327" s="35"/>
      <c r="D3327" s="35"/>
    </row>
    <row r="3328" spans="3:4" x14ac:dyDescent="0.2">
      <c r="C3328" s="35"/>
      <c r="D3328" s="35"/>
    </row>
    <row r="3329" spans="3:4" x14ac:dyDescent="0.2">
      <c r="C3329" s="35"/>
      <c r="D3329" s="35"/>
    </row>
    <row r="3330" spans="3:4" x14ac:dyDescent="0.2">
      <c r="C3330" s="35"/>
      <c r="D3330" s="35"/>
    </row>
    <row r="3331" spans="3:4" x14ac:dyDescent="0.2">
      <c r="C3331" s="35"/>
      <c r="D3331" s="35"/>
    </row>
    <row r="3332" spans="3:4" x14ac:dyDescent="0.2">
      <c r="C3332" s="35"/>
      <c r="D3332" s="35"/>
    </row>
    <row r="3333" spans="3:4" x14ac:dyDescent="0.2">
      <c r="C3333" s="35"/>
      <c r="D3333" s="35"/>
    </row>
    <row r="3334" spans="3:4" x14ac:dyDescent="0.2">
      <c r="C3334" s="35"/>
      <c r="D3334" s="35"/>
    </row>
    <row r="3335" spans="3:4" x14ac:dyDescent="0.2">
      <c r="C3335" s="35"/>
      <c r="D3335" s="35"/>
    </row>
    <row r="3336" spans="3:4" x14ac:dyDescent="0.2">
      <c r="C3336" s="35"/>
      <c r="D3336" s="35"/>
    </row>
    <row r="3337" spans="3:4" x14ac:dyDescent="0.2">
      <c r="C3337" s="35"/>
      <c r="D3337" s="35"/>
    </row>
    <row r="3338" spans="3:4" x14ac:dyDescent="0.2">
      <c r="C3338" s="35"/>
      <c r="D3338" s="35"/>
    </row>
    <row r="3339" spans="3:4" x14ac:dyDescent="0.2">
      <c r="C3339" s="35"/>
      <c r="D3339" s="35"/>
    </row>
    <row r="3340" spans="3:4" x14ac:dyDescent="0.2">
      <c r="C3340" s="35"/>
      <c r="D3340" s="35"/>
    </row>
    <row r="3341" spans="3:4" x14ac:dyDescent="0.2">
      <c r="C3341" s="35"/>
      <c r="D3341" s="35"/>
    </row>
    <row r="3342" spans="3:4" x14ac:dyDescent="0.2">
      <c r="C3342" s="35"/>
      <c r="D3342" s="35"/>
    </row>
    <row r="3343" spans="3:4" x14ac:dyDescent="0.2">
      <c r="C3343" s="35"/>
      <c r="D3343" s="35"/>
    </row>
    <row r="3344" spans="3:4" x14ac:dyDescent="0.2">
      <c r="C3344" s="35"/>
      <c r="D3344" s="35"/>
    </row>
    <row r="3345" spans="3:4" x14ac:dyDescent="0.2">
      <c r="C3345" s="35"/>
      <c r="D3345" s="35"/>
    </row>
    <row r="3346" spans="3:4" x14ac:dyDescent="0.2">
      <c r="C3346" s="35"/>
      <c r="D3346" s="35"/>
    </row>
    <row r="3347" spans="3:4" x14ac:dyDescent="0.2">
      <c r="C3347" s="35"/>
      <c r="D3347" s="35"/>
    </row>
    <row r="3348" spans="3:4" x14ac:dyDescent="0.2">
      <c r="C3348" s="35"/>
      <c r="D3348" s="35"/>
    </row>
    <row r="3349" spans="3:4" x14ac:dyDescent="0.2">
      <c r="C3349" s="35"/>
      <c r="D3349" s="35"/>
    </row>
    <row r="3350" spans="3:4" x14ac:dyDescent="0.2">
      <c r="C3350" s="35"/>
      <c r="D3350" s="35"/>
    </row>
    <row r="3351" spans="3:4" x14ac:dyDescent="0.2">
      <c r="C3351" s="35"/>
      <c r="D3351" s="35"/>
    </row>
    <row r="3352" spans="3:4" x14ac:dyDescent="0.2">
      <c r="C3352" s="35"/>
      <c r="D3352" s="35"/>
    </row>
    <row r="3353" spans="3:4" x14ac:dyDescent="0.2">
      <c r="C3353" s="35"/>
      <c r="D3353" s="35"/>
    </row>
    <row r="3354" spans="3:4" x14ac:dyDescent="0.2">
      <c r="C3354" s="35"/>
      <c r="D3354" s="35"/>
    </row>
    <row r="3355" spans="3:4" x14ac:dyDescent="0.2">
      <c r="C3355" s="35"/>
      <c r="D3355" s="35"/>
    </row>
    <row r="3356" spans="3:4" x14ac:dyDescent="0.2">
      <c r="C3356" s="35"/>
      <c r="D3356" s="35"/>
    </row>
    <row r="3357" spans="3:4" x14ac:dyDescent="0.2">
      <c r="C3357" s="35"/>
      <c r="D3357" s="35"/>
    </row>
    <row r="3358" spans="3:4" x14ac:dyDescent="0.2">
      <c r="C3358" s="35"/>
      <c r="D3358" s="35"/>
    </row>
    <row r="3359" spans="3:4" x14ac:dyDescent="0.2">
      <c r="C3359" s="35"/>
      <c r="D3359" s="35"/>
    </row>
    <row r="3360" spans="3:4" x14ac:dyDescent="0.2">
      <c r="C3360" s="35"/>
      <c r="D3360" s="35"/>
    </row>
    <row r="3361" spans="3:4" x14ac:dyDescent="0.2">
      <c r="C3361" s="35"/>
      <c r="D3361" s="35"/>
    </row>
    <row r="3362" spans="3:4" x14ac:dyDescent="0.2">
      <c r="C3362" s="35"/>
      <c r="D3362" s="35"/>
    </row>
    <row r="3363" spans="3:4" x14ac:dyDescent="0.2">
      <c r="C3363" s="35"/>
      <c r="D3363" s="35"/>
    </row>
    <row r="3364" spans="3:4" x14ac:dyDescent="0.2">
      <c r="C3364" s="35"/>
      <c r="D3364" s="35"/>
    </row>
    <row r="3365" spans="3:4" x14ac:dyDescent="0.2">
      <c r="C3365" s="35"/>
      <c r="D3365" s="35"/>
    </row>
    <row r="3366" spans="3:4" x14ac:dyDescent="0.2">
      <c r="C3366" s="35"/>
      <c r="D3366" s="35"/>
    </row>
    <row r="3367" spans="3:4" x14ac:dyDescent="0.2">
      <c r="C3367" s="35"/>
      <c r="D3367" s="35"/>
    </row>
    <row r="3368" spans="3:4" x14ac:dyDescent="0.2">
      <c r="C3368" s="35"/>
      <c r="D3368" s="35"/>
    </row>
    <row r="3369" spans="3:4" x14ac:dyDescent="0.2">
      <c r="C3369" s="35"/>
      <c r="D3369" s="35"/>
    </row>
    <row r="3370" spans="3:4" x14ac:dyDescent="0.2">
      <c r="C3370" s="35"/>
      <c r="D3370" s="35"/>
    </row>
    <row r="3371" spans="3:4" x14ac:dyDescent="0.2">
      <c r="C3371" s="35"/>
      <c r="D3371" s="35"/>
    </row>
    <row r="3372" spans="3:4" x14ac:dyDescent="0.2">
      <c r="C3372" s="35"/>
      <c r="D3372" s="35"/>
    </row>
    <row r="3373" spans="3:4" x14ac:dyDescent="0.2">
      <c r="C3373" s="35"/>
      <c r="D3373" s="35"/>
    </row>
    <row r="3374" spans="3:4" x14ac:dyDescent="0.2">
      <c r="C3374" s="35"/>
      <c r="D3374" s="35"/>
    </row>
    <row r="3375" spans="3:4" x14ac:dyDescent="0.2">
      <c r="C3375" s="35"/>
      <c r="D3375" s="35"/>
    </row>
    <row r="3376" spans="3:4" x14ac:dyDescent="0.2">
      <c r="C3376" s="35"/>
      <c r="D3376" s="35"/>
    </row>
    <row r="3377" spans="3:4" x14ac:dyDescent="0.2">
      <c r="C3377" s="35"/>
      <c r="D3377" s="35"/>
    </row>
    <row r="3378" spans="3:4" x14ac:dyDescent="0.2">
      <c r="C3378" s="35"/>
      <c r="D3378" s="35"/>
    </row>
    <row r="3379" spans="3:4" x14ac:dyDescent="0.2">
      <c r="C3379" s="35"/>
      <c r="D3379" s="35"/>
    </row>
    <row r="3380" spans="3:4" x14ac:dyDescent="0.2">
      <c r="C3380" s="35"/>
      <c r="D3380" s="35"/>
    </row>
    <row r="3381" spans="3:4" x14ac:dyDescent="0.2">
      <c r="C3381" s="35"/>
      <c r="D3381" s="35"/>
    </row>
    <row r="3382" spans="3:4" x14ac:dyDescent="0.2">
      <c r="C3382" s="35"/>
      <c r="D3382" s="35"/>
    </row>
    <row r="3383" spans="3:4" x14ac:dyDescent="0.2">
      <c r="C3383" s="35"/>
      <c r="D3383" s="35"/>
    </row>
    <row r="3384" spans="3:4" x14ac:dyDescent="0.2">
      <c r="C3384" s="35"/>
      <c r="D3384" s="35"/>
    </row>
    <row r="3385" spans="3:4" x14ac:dyDescent="0.2">
      <c r="C3385" s="35"/>
      <c r="D3385" s="35"/>
    </row>
    <row r="3386" spans="3:4" x14ac:dyDescent="0.2">
      <c r="C3386" s="35"/>
      <c r="D3386" s="35"/>
    </row>
    <row r="3387" spans="3:4" x14ac:dyDescent="0.2">
      <c r="C3387" s="35"/>
      <c r="D3387" s="35"/>
    </row>
    <row r="3388" spans="3:4" x14ac:dyDescent="0.2">
      <c r="C3388" s="35"/>
      <c r="D3388" s="35"/>
    </row>
    <row r="3389" spans="3:4" x14ac:dyDescent="0.2">
      <c r="C3389" s="35"/>
      <c r="D3389" s="35"/>
    </row>
    <row r="3390" spans="3:4" x14ac:dyDescent="0.2">
      <c r="C3390" s="35"/>
      <c r="D3390" s="35"/>
    </row>
    <row r="3391" spans="3:4" x14ac:dyDescent="0.2">
      <c r="C3391" s="35"/>
      <c r="D3391" s="35"/>
    </row>
    <row r="3392" spans="3:4" x14ac:dyDescent="0.2">
      <c r="C3392" s="35"/>
      <c r="D3392" s="35"/>
    </row>
    <row r="3393" spans="3:4" x14ac:dyDescent="0.2">
      <c r="C3393" s="35"/>
      <c r="D3393" s="35"/>
    </row>
    <row r="3394" spans="3:4" x14ac:dyDescent="0.2">
      <c r="C3394" s="35"/>
      <c r="D3394" s="35"/>
    </row>
    <row r="3395" spans="3:4" x14ac:dyDescent="0.2">
      <c r="C3395" s="35"/>
      <c r="D3395" s="35"/>
    </row>
    <row r="3396" spans="3:4" x14ac:dyDescent="0.2">
      <c r="C3396" s="35"/>
      <c r="D3396" s="35"/>
    </row>
    <row r="3397" spans="3:4" x14ac:dyDescent="0.2">
      <c r="C3397" s="35"/>
      <c r="D3397" s="35"/>
    </row>
    <row r="3398" spans="3:4" x14ac:dyDescent="0.2">
      <c r="C3398" s="35"/>
      <c r="D3398" s="35"/>
    </row>
    <row r="3399" spans="3:4" x14ac:dyDescent="0.2">
      <c r="C3399" s="35"/>
      <c r="D3399" s="35"/>
    </row>
    <row r="3400" spans="3:4" x14ac:dyDescent="0.2">
      <c r="C3400" s="35"/>
      <c r="D3400" s="35"/>
    </row>
    <row r="3401" spans="3:4" x14ac:dyDescent="0.2">
      <c r="C3401" s="35"/>
      <c r="D3401" s="35"/>
    </row>
    <row r="3402" spans="3:4" x14ac:dyDescent="0.2">
      <c r="C3402" s="35"/>
      <c r="D3402" s="35"/>
    </row>
    <row r="3403" spans="3:4" x14ac:dyDescent="0.2">
      <c r="C3403" s="35"/>
      <c r="D3403" s="35"/>
    </row>
    <row r="3404" spans="3:4" x14ac:dyDescent="0.2">
      <c r="C3404" s="35"/>
      <c r="D3404" s="35"/>
    </row>
    <row r="3405" spans="3:4" x14ac:dyDescent="0.2">
      <c r="C3405" s="35"/>
      <c r="D3405" s="35"/>
    </row>
    <row r="3406" spans="3:4" x14ac:dyDescent="0.2">
      <c r="C3406" s="35"/>
      <c r="D3406" s="35"/>
    </row>
    <row r="3407" spans="3:4" x14ac:dyDescent="0.2">
      <c r="C3407" s="35"/>
      <c r="D3407" s="35"/>
    </row>
    <row r="3408" spans="3:4" x14ac:dyDescent="0.2">
      <c r="C3408" s="35"/>
      <c r="D3408" s="35"/>
    </row>
    <row r="3409" spans="3:4" x14ac:dyDescent="0.2">
      <c r="C3409" s="35"/>
      <c r="D3409" s="35"/>
    </row>
    <row r="3410" spans="3:4" x14ac:dyDescent="0.2">
      <c r="C3410" s="35"/>
      <c r="D3410" s="35"/>
    </row>
    <row r="3411" spans="3:4" x14ac:dyDescent="0.2">
      <c r="C3411" s="35"/>
      <c r="D3411" s="35"/>
    </row>
    <row r="3412" spans="3:4" x14ac:dyDescent="0.2">
      <c r="C3412" s="35"/>
      <c r="D3412" s="35"/>
    </row>
    <row r="3413" spans="3:4" x14ac:dyDescent="0.2">
      <c r="C3413" s="35"/>
      <c r="D3413" s="35"/>
    </row>
    <row r="3414" spans="3:4" x14ac:dyDescent="0.2">
      <c r="C3414" s="35"/>
      <c r="D3414" s="35"/>
    </row>
    <row r="3415" spans="3:4" x14ac:dyDescent="0.2">
      <c r="C3415" s="35"/>
      <c r="D3415" s="35"/>
    </row>
    <row r="3416" spans="3:4" x14ac:dyDescent="0.2">
      <c r="C3416" s="35"/>
      <c r="D3416" s="35"/>
    </row>
    <row r="3417" spans="3:4" x14ac:dyDescent="0.2">
      <c r="C3417" s="35"/>
      <c r="D3417" s="35"/>
    </row>
    <row r="3418" spans="3:4" x14ac:dyDescent="0.2">
      <c r="C3418" s="35"/>
      <c r="D3418" s="35"/>
    </row>
    <row r="3419" spans="3:4" x14ac:dyDescent="0.2">
      <c r="C3419" s="35"/>
      <c r="D3419" s="35"/>
    </row>
    <row r="3420" spans="3:4" x14ac:dyDescent="0.2">
      <c r="C3420" s="35"/>
      <c r="D3420" s="35"/>
    </row>
    <row r="3421" spans="3:4" x14ac:dyDescent="0.2">
      <c r="C3421" s="35"/>
      <c r="D3421" s="35"/>
    </row>
    <row r="3422" spans="3:4" x14ac:dyDescent="0.2">
      <c r="C3422" s="35"/>
      <c r="D3422" s="35"/>
    </row>
    <row r="3423" spans="3:4" x14ac:dyDescent="0.2">
      <c r="C3423" s="35"/>
      <c r="D3423" s="35"/>
    </row>
    <row r="3424" spans="3:4" x14ac:dyDescent="0.2">
      <c r="C3424" s="35"/>
      <c r="D3424" s="35"/>
    </row>
    <row r="3425" spans="3:4" x14ac:dyDescent="0.2">
      <c r="C3425" s="35"/>
      <c r="D3425" s="35"/>
    </row>
    <row r="3426" spans="3:4" x14ac:dyDescent="0.2">
      <c r="C3426" s="35"/>
      <c r="D3426" s="35"/>
    </row>
    <row r="3427" spans="3:4" x14ac:dyDescent="0.2">
      <c r="C3427" s="35"/>
      <c r="D3427" s="35"/>
    </row>
    <row r="3428" spans="3:4" x14ac:dyDescent="0.2">
      <c r="C3428" s="35"/>
      <c r="D3428" s="35"/>
    </row>
    <row r="3429" spans="3:4" x14ac:dyDescent="0.2">
      <c r="C3429" s="35"/>
      <c r="D3429" s="35"/>
    </row>
    <row r="3430" spans="3:4" x14ac:dyDescent="0.2">
      <c r="C3430" s="35"/>
      <c r="D3430" s="35"/>
    </row>
    <row r="3431" spans="3:4" x14ac:dyDescent="0.2">
      <c r="C3431" s="35"/>
      <c r="D3431" s="35"/>
    </row>
    <row r="3432" spans="3:4" x14ac:dyDescent="0.2">
      <c r="C3432" s="35"/>
      <c r="D3432" s="35"/>
    </row>
    <row r="3433" spans="3:4" x14ac:dyDescent="0.2">
      <c r="C3433" s="35"/>
      <c r="D3433" s="35"/>
    </row>
    <row r="3434" spans="3:4" x14ac:dyDescent="0.2">
      <c r="C3434" s="35"/>
      <c r="D3434" s="35"/>
    </row>
    <row r="3435" spans="3:4" x14ac:dyDescent="0.2">
      <c r="C3435" s="35"/>
      <c r="D3435" s="35"/>
    </row>
    <row r="3436" spans="3:4" x14ac:dyDescent="0.2">
      <c r="C3436" s="35"/>
      <c r="D3436" s="35"/>
    </row>
    <row r="3437" spans="3:4" x14ac:dyDescent="0.2">
      <c r="C3437" s="35"/>
      <c r="D3437" s="35"/>
    </row>
    <row r="3438" spans="3:4" x14ac:dyDescent="0.2">
      <c r="C3438" s="35"/>
      <c r="D3438" s="35"/>
    </row>
    <row r="3439" spans="3:4" x14ac:dyDescent="0.2">
      <c r="C3439" s="35"/>
      <c r="D3439" s="35"/>
    </row>
    <row r="3440" spans="3:4" x14ac:dyDescent="0.2">
      <c r="C3440" s="35"/>
      <c r="D3440" s="35"/>
    </row>
    <row r="3441" spans="3:4" x14ac:dyDescent="0.2">
      <c r="C3441" s="35"/>
      <c r="D3441" s="35"/>
    </row>
    <row r="3442" spans="3:4" x14ac:dyDescent="0.2">
      <c r="C3442" s="35"/>
      <c r="D3442" s="35"/>
    </row>
    <row r="3443" spans="3:4" x14ac:dyDescent="0.2">
      <c r="C3443" s="35"/>
      <c r="D3443" s="35"/>
    </row>
    <row r="3444" spans="3:4" x14ac:dyDescent="0.2">
      <c r="C3444" s="35"/>
      <c r="D3444" s="35"/>
    </row>
    <row r="3445" spans="3:4" x14ac:dyDescent="0.2">
      <c r="C3445" s="35"/>
      <c r="D3445" s="35"/>
    </row>
    <row r="3446" spans="3:4" x14ac:dyDescent="0.2">
      <c r="C3446" s="35"/>
      <c r="D3446" s="35"/>
    </row>
    <row r="3447" spans="3:4" x14ac:dyDescent="0.2">
      <c r="C3447" s="35"/>
      <c r="D3447" s="35"/>
    </row>
    <row r="3448" spans="3:4" x14ac:dyDescent="0.2">
      <c r="C3448" s="35"/>
      <c r="D3448" s="35"/>
    </row>
    <row r="3449" spans="3:4" x14ac:dyDescent="0.2">
      <c r="C3449" s="35"/>
      <c r="D3449" s="35"/>
    </row>
    <row r="3450" spans="3:4" x14ac:dyDescent="0.2">
      <c r="C3450" s="35"/>
      <c r="D3450" s="35"/>
    </row>
    <row r="3451" spans="3:4" x14ac:dyDescent="0.2">
      <c r="C3451" s="35"/>
      <c r="D3451" s="35"/>
    </row>
    <row r="3452" spans="3:4" x14ac:dyDescent="0.2">
      <c r="C3452" s="35"/>
      <c r="D3452" s="35"/>
    </row>
    <row r="3453" spans="3:4" x14ac:dyDescent="0.2">
      <c r="C3453" s="35"/>
      <c r="D3453" s="35"/>
    </row>
    <row r="3454" spans="3:4" x14ac:dyDescent="0.2">
      <c r="C3454" s="35"/>
      <c r="D3454" s="35"/>
    </row>
    <row r="3455" spans="3:4" x14ac:dyDescent="0.2">
      <c r="C3455" s="35"/>
      <c r="D3455" s="35"/>
    </row>
    <row r="3456" spans="3:4" x14ac:dyDescent="0.2">
      <c r="C3456" s="35"/>
      <c r="D3456" s="35"/>
    </row>
    <row r="3457" spans="3:4" x14ac:dyDescent="0.2">
      <c r="C3457" s="35"/>
      <c r="D3457" s="35"/>
    </row>
    <row r="3458" spans="3:4" x14ac:dyDescent="0.2">
      <c r="C3458" s="35"/>
      <c r="D3458" s="35"/>
    </row>
    <row r="3459" spans="3:4" x14ac:dyDescent="0.2">
      <c r="C3459" s="35"/>
      <c r="D3459" s="35"/>
    </row>
    <row r="3460" spans="3:4" x14ac:dyDescent="0.2">
      <c r="C3460" s="35"/>
      <c r="D3460" s="35"/>
    </row>
    <row r="3461" spans="3:4" x14ac:dyDescent="0.2">
      <c r="C3461" s="35"/>
      <c r="D3461" s="35"/>
    </row>
    <row r="3462" spans="3:4" x14ac:dyDescent="0.2">
      <c r="C3462" s="35"/>
      <c r="D3462" s="35"/>
    </row>
    <row r="3463" spans="3:4" x14ac:dyDescent="0.2">
      <c r="C3463" s="35"/>
      <c r="D3463" s="35"/>
    </row>
    <row r="3464" spans="3:4" x14ac:dyDescent="0.2">
      <c r="C3464" s="35"/>
      <c r="D3464" s="35"/>
    </row>
    <row r="3465" spans="3:4" x14ac:dyDescent="0.2">
      <c r="C3465" s="35"/>
      <c r="D3465" s="35"/>
    </row>
    <row r="3466" spans="3:4" x14ac:dyDescent="0.2">
      <c r="C3466" s="35"/>
      <c r="D3466" s="35"/>
    </row>
    <row r="3467" spans="3:4" x14ac:dyDescent="0.2">
      <c r="C3467" s="35"/>
      <c r="D3467" s="35"/>
    </row>
    <row r="3468" spans="3:4" x14ac:dyDescent="0.2">
      <c r="C3468" s="35"/>
      <c r="D3468" s="35"/>
    </row>
    <row r="3469" spans="3:4" x14ac:dyDescent="0.2">
      <c r="C3469" s="35"/>
      <c r="D3469" s="35"/>
    </row>
    <row r="3470" spans="3:4" x14ac:dyDescent="0.2">
      <c r="C3470" s="35"/>
      <c r="D3470" s="35"/>
    </row>
    <row r="3471" spans="3:4" x14ac:dyDescent="0.2">
      <c r="C3471" s="35"/>
      <c r="D3471" s="35"/>
    </row>
    <row r="3472" spans="3:4" x14ac:dyDescent="0.2">
      <c r="C3472" s="35"/>
      <c r="D3472" s="35"/>
    </row>
    <row r="3473" spans="3:4" x14ac:dyDescent="0.2">
      <c r="C3473" s="35"/>
      <c r="D3473" s="35"/>
    </row>
    <row r="3474" spans="3:4" x14ac:dyDescent="0.2">
      <c r="C3474" s="35"/>
      <c r="D3474" s="35"/>
    </row>
    <row r="3475" spans="3:4" x14ac:dyDescent="0.2">
      <c r="C3475" s="35"/>
      <c r="D3475" s="35"/>
    </row>
    <row r="3476" spans="3:4" x14ac:dyDescent="0.2">
      <c r="C3476" s="35"/>
      <c r="D3476" s="35"/>
    </row>
    <row r="3477" spans="3:4" x14ac:dyDescent="0.2">
      <c r="C3477" s="35"/>
      <c r="D3477" s="35"/>
    </row>
    <row r="3478" spans="3:4" x14ac:dyDescent="0.2">
      <c r="C3478" s="35"/>
      <c r="D3478" s="35"/>
    </row>
    <row r="3479" spans="3:4" x14ac:dyDescent="0.2">
      <c r="C3479" s="35"/>
      <c r="D3479" s="35"/>
    </row>
    <row r="3480" spans="3:4" x14ac:dyDescent="0.2">
      <c r="C3480" s="35"/>
      <c r="D3480" s="35"/>
    </row>
    <row r="3481" spans="3:4" x14ac:dyDescent="0.2">
      <c r="C3481" s="35"/>
      <c r="D3481" s="35"/>
    </row>
    <row r="3482" spans="3:4" x14ac:dyDescent="0.2">
      <c r="C3482" s="35"/>
      <c r="D3482" s="35"/>
    </row>
    <row r="3483" spans="3:4" x14ac:dyDescent="0.2">
      <c r="C3483" s="35"/>
      <c r="D3483" s="35"/>
    </row>
    <row r="3484" spans="3:4" x14ac:dyDescent="0.2">
      <c r="C3484" s="35"/>
      <c r="D3484" s="35"/>
    </row>
    <row r="3485" spans="3:4" x14ac:dyDescent="0.2">
      <c r="C3485" s="35"/>
      <c r="D3485" s="35"/>
    </row>
    <row r="3486" spans="3:4" x14ac:dyDescent="0.2">
      <c r="C3486" s="35"/>
      <c r="D3486" s="35"/>
    </row>
    <row r="3487" spans="3:4" x14ac:dyDescent="0.2">
      <c r="C3487" s="35"/>
      <c r="D3487" s="35"/>
    </row>
    <row r="3488" spans="3:4" x14ac:dyDescent="0.2">
      <c r="C3488" s="35"/>
      <c r="D3488" s="35"/>
    </row>
    <row r="3489" spans="3:4" x14ac:dyDescent="0.2">
      <c r="C3489" s="35"/>
      <c r="D3489" s="35"/>
    </row>
    <row r="3490" spans="3:4" x14ac:dyDescent="0.2">
      <c r="C3490" s="35"/>
      <c r="D3490" s="35"/>
    </row>
    <row r="3491" spans="3:4" x14ac:dyDescent="0.2">
      <c r="C3491" s="35"/>
      <c r="D3491" s="35"/>
    </row>
    <row r="3492" spans="3:4" x14ac:dyDescent="0.2">
      <c r="C3492" s="35"/>
      <c r="D3492" s="35"/>
    </row>
    <row r="3493" spans="3:4" x14ac:dyDescent="0.2">
      <c r="C3493" s="35"/>
      <c r="D3493" s="35"/>
    </row>
    <row r="3494" spans="3:4" x14ac:dyDescent="0.2">
      <c r="C3494" s="35"/>
      <c r="D3494" s="35"/>
    </row>
    <row r="3495" spans="3:4" x14ac:dyDescent="0.2">
      <c r="C3495" s="35"/>
      <c r="D3495" s="35"/>
    </row>
    <row r="3496" spans="3:4" x14ac:dyDescent="0.2">
      <c r="C3496" s="35"/>
      <c r="D3496" s="35"/>
    </row>
    <row r="3497" spans="3:4" x14ac:dyDescent="0.2">
      <c r="C3497" s="35"/>
      <c r="D3497" s="35"/>
    </row>
    <row r="3498" spans="3:4" x14ac:dyDescent="0.2">
      <c r="C3498" s="35"/>
      <c r="D3498" s="35"/>
    </row>
    <row r="3499" spans="3:4" x14ac:dyDescent="0.2">
      <c r="C3499" s="35"/>
      <c r="D3499" s="35"/>
    </row>
    <row r="3500" spans="3:4" x14ac:dyDescent="0.2">
      <c r="C3500" s="35"/>
      <c r="D3500" s="35"/>
    </row>
    <row r="3501" spans="3:4" x14ac:dyDescent="0.2">
      <c r="C3501" s="35"/>
      <c r="D3501" s="35"/>
    </row>
    <row r="3502" spans="3:4" x14ac:dyDescent="0.2">
      <c r="C3502" s="35"/>
      <c r="D3502" s="35"/>
    </row>
    <row r="3503" spans="3:4" x14ac:dyDescent="0.2">
      <c r="C3503" s="35"/>
      <c r="D3503" s="35"/>
    </row>
    <row r="3504" spans="3:4" x14ac:dyDescent="0.2">
      <c r="C3504" s="35"/>
      <c r="D3504" s="35"/>
    </row>
    <row r="3505" spans="3:4" x14ac:dyDescent="0.2">
      <c r="C3505" s="35"/>
      <c r="D3505" s="35"/>
    </row>
    <row r="3506" spans="3:4" x14ac:dyDescent="0.2">
      <c r="C3506" s="35"/>
      <c r="D3506" s="35"/>
    </row>
    <row r="3507" spans="3:4" x14ac:dyDescent="0.2">
      <c r="C3507" s="35"/>
      <c r="D3507" s="35"/>
    </row>
    <row r="3508" spans="3:4" x14ac:dyDescent="0.2">
      <c r="C3508" s="35"/>
      <c r="D3508" s="35"/>
    </row>
    <row r="3509" spans="3:4" x14ac:dyDescent="0.2">
      <c r="C3509" s="35"/>
      <c r="D3509" s="35"/>
    </row>
    <row r="3510" spans="3:4" x14ac:dyDescent="0.2">
      <c r="C3510" s="35"/>
      <c r="D3510" s="35"/>
    </row>
    <row r="3511" spans="3:4" x14ac:dyDescent="0.2">
      <c r="C3511" s="35"/>
      <c r="D3511" s="35"/>
    </row>
    <row r="3512" spans="3:4" x14ac:dyDescent="0.2">
      <c r="C3512" s="35"/>
      <c r="D3512" s="35"/>
    </row>
    <row r="3513" spans="3:4" x14ac:dyDescent="0.2">
      <c r="C3513" s="35"/>
      <c r="D3513" s="35"/>
    </row>
    <row r="3514" spans="3:4" x14ac:dyDescent="0.2">
      <c r="C3514" s="35"/>
      <c r="D3514" s="35"/>
    </row>
    <row r="3515" spans="3:4" x14ac:dyDescent="0.2">
      <c r="C3515" s="35"/>
      <c r="D3515" s="35"/>
    </row>
    <row r="3516" spans="3:4" x14ac:dyDescent="0.2">
      <c r="C3516" s="35"/>
      <c r="D3516" s="35"/>
    </row>
    <row r="3517" spans="3:4" x14ac:dyDescent="0.2">
      <c r="C3517" s="35"/>
      <c r="D3517" s="35"/>
    </row>
    <row r="3518" spans="3:4" x14ac:dyDescent="0.2">
      <c r="C3518" s="35"/>
      <c r="D3518" s="35"/>
    </row>
    <row r="3519" spans="3:4" x14ac:dyDescent="0.2">
      <c r="C3519" s="35"/>
      <c r="D3519" s="35"/>
    </row>
    <row r="3520" spans="3:4" x14ac:dyDescent="0.2">
      <c r="C3520" s="35"/>
      <c r="D3520" s="35"/>
    </row>
    <row r="3521" spans="3:4" x14ac:dyDescent="0.2">
      <c r="C3521" s="35"/>
      <c r="D3521" s="35"/>
    </row>
    <row r="3522" spans="3:4" x14ac:dyDescent="0.2">
      <c r="C3522" s="35"/>
      <c r="D3522" s="35"/>
    </row>
    <row r="3523" spans="3:4" x14ac:dyDescent="0.2">
      <c r="C3523" s="35"/>
      <c r="D3523" s="35"/>
    </row>
    <row r="3524" spans="3:4" x14ac:dyDescent="0.2">
      <c r="C3524" s="35"/>
      <c r="D3524" s="35"/>
    </row>
    <row r="3525" spans="3:4" x14ac:dyDescent="0.2">
      <c r="C3525" s="35"/>
      <c r="D3525" s="35"/>
    </row>
    <row r="3526" spans="3:4" x14ac:dyDescent="0.2">
      <c r="C3526" s="35"/>
      <c r="D3526" s="35"/>
    </row>
    <row r="3527" spans="3:4" x14ac:dyDescent="0.2">
      <c r="C3527" s="35"/>
      <c r="D3527" s="35"/>
    </row>
    <row r="3528" spans="3:4" x14ac:dyDescent="0.2">
      <c r="C3528" s="35"/>
      <c r="D3528" s="35"/>
    </row>
    <row r="3529" spans="3:4" x14ac:dyDescent="0.2">
      <c r="C3529" s="35"/>
      <c r="D3529" s="35"/>
    </row>
    <row r="3530" spans="3:4" x14ac:dyDescent="0.2">
      <c r="C3530" s="35"/>
      <c r="D3530" s="35"/>
    </row>
    <row r="3531" spans="3:4" x14ac:dyDescent="0.2">
      <c r="C3531" s="35"/>
      <c r="D3531" s="35"/>
    </row>
    <row r="3532" spans="3:4" x14ac:dyDescent="0.2">
      <c r="C3532" s="35"/>
      <c r="D3532" s="35"/>
    </row>
    <row r="3533" spans="3:4" x14ac:dyDescent="0.2">
      <c r="C3533" s="35"/>
      <c r="D3533" s="35"/>
    </row>
    <row r="3534" spans="3:4" x14ac:dyDescent="0.2">
      <c r="C3534" s="35"/>
      <c r="D3534" s="35"/>
    </row>
    <row r="3535" spans="3:4" x14ac:dyDescent="0.2">
      <c r="C3535" s="35"/>
      <c r="D3535" s="35"/>
    </row>
    <row r="3536" spans="3:4" x14ac:dyDescent="0.2">
      <c r="C3536" s="35"/>
      <c r="D3536" s="35"/>
    </row>
    <row r="3537" spans="3:4" x14ac:dyDescent="0.2">
      <c r="C3537" s="35"/>
      <c r="D3537" s="35"/>
    </row>
    <row r="3538" spans="3:4" x14ac:dyDescent="0.2">
      <c r="C3538" s="35"/>
      <c r="D3538" s="35"/>
    </row>
    <row r="3539" spans="3:4" x14ac:dyDescent="0.2">
      <c r="C3539" s="35"/>
      <c r="D3539" s="35"/>
    </row>
    <row r="3540" spans="3:4" x14ac:dyDescent="0.2">
      <c r="C3540" s="35"/>
      <c r="D3540" s="35"/>
    </row>
    <row r="3541" spans="3:4" x14ac:dyDescent="0.2">
      <c r="C3541" s="35"/>
      <c r="D3541" s="35"/>
    </row>
    <row r="3542" spans="3:4" x14ac:dyDescent="0.2">
      <c r="C3542" s="35"/>
      <c r="D3542" s="35"/>
    </row>
    <row r="3543" spans="3:4" x14ac:dyDescent="0.2">
      <c r="C3543" s="35"/>
      <c r="D3543" s="35"/>
    </row>
    <row r="3544" spans="3:4" x14ac:dyDescent="0.2">
      <c r="C3544" s="35"/>
      <c r="D3544" s="35"/>
    </row>
    <row r="3545" spans="3:4" x14ac:dyDescent="0.2">
      <c r="C3545" s="35"/>
      <c r="D3545" s="35"/>
    </row>
    <row r="3546" spans="3:4" x14ac:dyDescent="0.2">
      <c r="C3546" s="35"/>
      <c r="D3546" s="35"/>
    </row>
    <row r="3547" spans="3:4" x14ac:dyDescent="0.2">
      <c r="C3547" s="35"/>
      <c r="D3547" s="35"/>
    </row>
    <row r="3548" spans="3:4" x14ac:dyDescent="0.2">
      <c r="C3548" s="35"/>
      <c r="D3548" s="35"/>
    </row>
    <row r="3549" spans="3:4" x14ac:dyDescent="0.2">
      <c r="C3549" s="35"/>
      <c r="D3549" s="35"/>
    </row>
    <row r="3550" spans="3:4" x14ac:dyDescent="0.2">
      <c r="C3550" s="35"/>
      <c r="D3550" s="35"/>
    </row>
    <row r="3551" spans="3:4" x14ac:dyDescent="0.2">
      <c r="C3551" s="35"/>
      <c r="D3551" s="35"/>
    </row>
    <row r="3552" spans="3:4" x14ac:dyDescent="0.2">
      <c r="C3552" s="35"/>
      <c r="D3552" s="35"/>
    </row>
    <row r="3553" spans="3:4" x14ac:dyDescent="0.2">
      <c r="C3553" s="35"/>
      <c r="D3553" s="35"/>
    </row>
    <row r="3554" spans="3:4" x14ac:dyDescent="0.2">
      <c r="C3554" s="35"/>
      <c r="D3554" s="35"/>
    </row>
    <row r="3555" spans="3:4" x14ac:dyDescent="0.2">
      <c r="C3555" s="35"/>
      <c r="D3555" s="35"/>
    </row>
    <row r="3556" spans="3:4" x14ac:dyDescent="0.2">
      <c r="C3556" s="35"/>
      <c r="D3556" s="35"/>
    </row>
    <row r="3557" spans="3:4" x14ac:dyDescent="0.2">
      <c r="C3557" s="35"/>
      <c r="D3557" s="35"/>
    </row>
    <row r="3558" spans="3:4" x14ac:dyDescent="0.2">
      <c r="C3558" s="35"/>
      <c r="D3558" s="35"/>
    </row>
    <row r="3559" spans="3:4" x14ac:dyDescent="0.2">
      <c r="C3559" s="35"/>
      <c r="D3559" s="35"/>
    </row>
    <row r="3560" spans="3:4" x14ac:dyDescent="0.2">
      <c r="C3560" s="35"/>
      <c r="D3560" s="35"/>
    </row>
    <row r="3561" spans="3:4" x14ac:dyDescent="0.2">
      <c r="C3561" s="35"/>
      <c r="D3561" s="35"/>
    </row>
    <row r="3562" spans="3:4" x14ac:dyDescent="0.2">
      <c r="C3562" s="35"/>
      <c r="D3562" s="35"/>
    </row>
    <row r="3563" spans="3:4" x14ac:dyDescent="0.2">
      <c r="C3563" s="35"/>
      <c r="D3563" s="35"/>
    </row>
    <row r="3564" spans="3:4" x14ac:dyDescent="0.2">
      <c r="C3564" s="35"/>
      <c r="D3564" s="35"/>
    </row>
    <row r="3565" spans="3:4" x14ac:dyDescent="0.2">
      <c r="C3565" s="35"/>
      <c r="D3565" s="35"/>
    </row>
    <row r="3566" spans="3:4" x14ac:dyDescent="0.2">
      <c r="C3566" s="35"/>
      <c r="D3566" s="35"/>
    </row>
    <row r="3567" spans="3:4" x14ac:dyDescent="0.2">
      <c r="C3567" s="35"/>
      <c r="D3567" s="35"/>
    </row>
    <row r="3568" spans="3:4" x14ac:dyDescent="0.2">
      <c r="C3568" s="35"/>
      <c r="D3568" s="35"/>
    </row>
    <row r="3569" spans="3:4" x14ac:dyDescent="0.2">
      <c r="C3569" s="35"/>
      <c r="D3569" s="35"/>
    </row>
    <row r="3570" spans="3:4" x14ac:dyDescent="0.2">
      <c r="C3570" s="35"/>
      <c r="D3570" s="35"/>
    </row>
    <row r="3571" spans="3:4" x14ac:dyDescent="0.2">
      <c r="C3571" s="35"/>
      <c r="D3571" s="35"/>
    </row>
    <row r="3572" spans="3:4" x14ac:dyDescent="0.2">
      <c r="C3572" s="35"/>
      <c r="D3572" s="35"/>
    </row>
    <row r="3573" spans="3:4" x14ac:dyDescent="0.2">
      <c r="C3573" s="35"/>
      <c r="D3573" s="35"/>
    </row>
    <row r="3574" spans="3:4" x14ac:dyDescent="0.2">
      <c r="C3574" s="35"/>
      <c r="D3574" s="35"/>
    </row>
    <row r="3575" spans="3:4" x14ac:dyDescent="0.2">
      <c r="C3575" s="35"/>
      <c r="D3575" s="35"/>
    </row>
    <row r="3576" spans="3:4" x14ac:dyDescent="0.2">
      <c r="C3576" s="35"/>
      <c r="D3576" s="35"/>
    </row>
    <row r="3577" spans="3:4" x14ac:dyDescent="0.2">
      <c r="C3577" s="35"/>
      <c r="D3577" s="35"/>
    </row>
    <row r="3578" spans="3:4" x14ac:dyDescent="0.2">
      <c r="C3578" s="35"/>
      <c r="D3578" s="35"/>
    </row>
    <row r="3579" spans="3:4" x14ac:dyDescent="0.2">
      <c r="C3579" s="35"/>
      <c r="D3579" s="35"/>
    </row>
    <row r="3580" spans="3:4" x14ac:dyDescent="0.2">
      <c r="C3580" s="35"/>
      <c r="D3580" s="35"/>
    </row>
    <row r="3581" spans="3:4" x14ac:dyDescent="0.2">
      <c r="C3581" s="35"/>
      <c r="D3581" s="35"/>
    </row>
    <row r="3582" spans="3:4" x14ac:dyDescent="0.2">
      <c r="C3582" s="35"/>
      <c r="D3582" s="35"/>
    </row>
    <row r="3583" spans="3:4" x14ac:dyDescent="0.2">
      <c r="C3583" s="35"/>
      <c r="D3583" s="35"/>
    </row>
    <row r="3584" spans="3:4" x14ac:dyDescent="0.2">
      <c r="C3584" s="35"/>
      <c r="D3584" s="35"/>
    </row>
    <row r="3585" spans="3:4" x14ac:dyDescent="0.2">
      <c r="C3585" s="35"/>
      <c r="D3585" s="35"/>
    </row>
    <row r="3586" spans="3:4" x14ac:dyDescent="0.2">
      <c r="C3586" s="35"/>
      <c r="D3586" s="35"/>
    </row>
    <row r="3587" spans="3:4" x14ac:dyDescent="0.2">
      <c r="C3587" s="35"/>
      <c r="D3587" s="35"/>
    </row>
    <row r="3588" spans="3:4" x14ac:dyDescent="0.2">
      <c r="C3588" s="35"/>
      <c r="D3588" s="35"/>
    </row>
    <row r="3589" spans="3:4" x14ac:dyDescent="0.2">
      <c r="C3589" s="35"/>
      <c r="D3589" s="35"/>
    </row>
    <row r="3590" spans="3:4" x14ac:dyDescent="0.2">
      <c r="C3590" s="35"/>
      <c r="D3590" s="35"/>
    </row>
    <row r="3591" spans="3:4" x14ac:dyDescent="0.2">
      <c r="C3591" s="35"/>
      <c r="D3591" s="35"/>
    </row>
    <row r="3592" spans="3:4" x14ac:dyDescent="0.2">
      <c r="C3592" s="35"/>
      <c r="D3592" s="35"/>
    </row>
    <row r="3593" spans="3:4" x14ac:dyDescent="0.2">
      <c r="C3593" s="35"/>
      <c r="D3593" s="35"/>
    </row>
    <row r="3594" spans="3:4" x14ac:dyDescent="0.2">
      <c r="C3594" s="35"/>
      <c r="D3594" s="35"/>
    </row>
    <row r="3595" spans="3:4" x14ac:dyDescent="0.2">
      <c r="C3595" s="35"/>
      <c r="D3595" s="35"/>
    </row>
    <row r="3596" spans="3:4" x14ac:dyDescent="0.2">
      <c r="C3596" s="35"/>
      <c r="D3596" s="35"/>
    </row>
    <row r="3597" spans="3:4" x14ac:dyDescent="0.2">
      <c r="C3597" s="35"/>
      <c r="D3597" s="35"/>
    </row>
    <row r="3598" spans="3:4" x14ac:dyDescent="0.2">
      <c r="C3598" s="35"/>
      <c r="D3598" s="35"/>
    </row>
    <row r="3599" spans="3:4" x14ac:dyDescent="0.2">
      <c r="C3599" s="35"/>
      <c r="D3599" s="35"/>
    </row>
    <row r="3600" spans="3:4" x14ac:dyDescent="0.2">
      <c r="C3600" s="35"/>
      <c r="D3600" s="35"/>
    </row>
    <row r="3601" spans="3:4" x14ac:dyDescent="0.2">
      <c r="C3601" s="35"/>
      <c r="D3601" s="35"/>
    </row>
    <row r="3602" spans="3:4" x14ac:dyDescent="0.2">
      <c r="C3602" s="35"/>
      <c r="D3602" s="35"/>
    </row>
    <row r="3603" spans="3:4" x14ac:dyDescent="0.2">
      <c r="C3603" s="35"/>
      <c r="D3603" s="35"/>
    </row>
    <row r="3604" spans="3:4" x14ac:dyDescent="0.2">
      <c r="C3604" s="35"/>
      <c r="D3604" s="35"/>
    </row>
    <row r="3605" spans="3:4" x14ac:dyDescent="0.2">
      <c r="C3605" s="35"/>
      <c r="D3605" s="35"/>
    </row>
    <row r="3606" spans="3:4" x14ac:dyDescent="0.2">
      <c r="C3606" s="35"/>
      <c r="D3606" s="35"/>
    </row>
    <row r="3607" spans="3:4" x14ac:dyDescent="0.2">
      <c r="C3607" s="35"/>
      <c r="D3607" s="35"/>
    </row>
    <row r="3608" spans="3:4" x14ac:dyDescent="0.2">
      <c r="C3608" s="35"/>
      <c r="D3608" s="35"/>
    </row>
    <row r="3609" spans="3:4" x14ac:dyDescent="0.2">
      <c r="C3609" s="35"/>
      <c r="D3609" s="35"/>
    </row>
    <row r="3610" spans="3:4" x14ac:dyDescent="0.2">
      <c r="C3610" s="35"/>
      <c r="D3610" s="35"/>
    </row>
    <row r="3611" spans="3:4" x14ac:dyDescent="0.2">
      <c r="C3611" s="35"/>
      <c r="D3611" s="35"/>
    </row>
    <row r="3612" spans="3:4" x14ac:dyDescent="0.2">
      <c r="C3612" s="35"/>
      <c r="D3612" s="35"/>
    </row>
    <row r="3613" spans="3:4" x14ac:dyDescent="0.2">
      <c r="C3613" s="35"/>
      <c r="D3613" s="35"/>
    </row>
    <row r="3614" spans="3:4" x14ac:dyDescent="0.2">
      <c r="C3614" s="35"/>
      <c r="D3614" s="35"/>
    </row>
    <row r="3615" spans="3:4" x14ac:dyDescent="0.2">
      <c r="C3615" s="35"/>
      <c r="D3615" s="35"/>
    </row>
    <row r="3616" spans="3:4" x14ac:dyDescent="0.2">
      <c r="C3616" s="35"/>
      <c r="D3616" s="35"/>
    </row>
    <row r="3617" spans="3:4" x14ac:dyDescent="0.2">
      <c r="C3617" s="35"/>
      <c r="D3617" s="35"/>
    </row>
    <row r="3618" spans="3:4" x14ac:dyDescent="0.2">
      <c r="C3618" s="35"/>
      <c r="D3618" s="35"/>
    </row>
    <row r="3619" spans="3:4" x14ac:dyDescent="0.2">
      <c r="C3619" s="35"/>
      <c r="D3619" s="35"/>
    </row>
    <row r="3620" spans="3:4" x14ac:dyDescent="0.2">
      <c r="C3620" s="35"/>
      <c r="D3620" s="35"/>
    </row>
    <row r="3621" spans="3:4" x14ac:dyDescent="0.2">
      <c r="C3621" s="35"/>
      <c r="D3621" s="35"/>
    </row>
    <row r="3622" spans="3:4" x14ac:dyDescent="0.2">
      <c r="C3622" s="35"/>
      <c r="D3622" s="35"/>
    </row>
    <row r="3623" spans="3:4" x14ac:dyDescent="0.2">
      <c r="C3623" s="35"/>
      <c r="D3623" s="35"/>
    </row>
    <row r="3624" spans="3:4" x14ac:dyDescent="0.2">
      <c r="C3624" s="35"/>
      <c r="D3624" s="35"/>
    </row>
    <row r="3625" spans="3:4" x14ac:dyDescent="0.2">
      <c r="C3625" s="35"/>
      <c r="D3625" s="35"/>
    </row>
    <row r="3626" spans="3:4" x14ac:dyDescent="0.2">
      <c r="C3626" s="35"/>
      <c r="D3626" s="35"/>
    </row>
    <row r="3627" spans="3:4" x14ac:dyDescent="0.2">
      <c r="C3627" s="35"/>
      <c r="D3627" s="35"/>
    </row>
    <row r="3628" spans="3:4" x14ac:dyDescent="0.2">
      <c r="C3628" s="35"/>
      <c r="D3628" s="35"/>
    </row>
    <row r="3629" spans="3:4" x14ac:dyDescent="0.2">
      <c r="C3629" s="35"/>
      <c r="D3629" s="35"/>
    </row>
    <row r="3630" spans="3:4" x14ac:dyDescent="0.2">
      <c r="C3630" s="35"/>
      <c r="D3630" s="35"/>
    </row>
    <row r="3631" spans="3:4" x14ac:dyDescent="0.2">
      <c r="C3631" s="35"/>
      <c r="D3631" s="35"/>
    </row>
    <row r="3632" spans="3:4" x14ac:dyDescent="0.2">
      <c r="C3632" s="35"/>
      <c r="D3632" s="35"/>
    </row>
    <row r="3633" spans="3:4" x14ac:dyDescent="0.2">
      <c r="C3633" s="35"/>
      <c r="D3633" s="35"/>
    </row>
    <row r="3634" spans="3:4" x14ac:dyDescent="0.2">
      <c r="C3634" s="35"/>
      <c r="D3634" s="35"/>
    </row>
    <row r="3635" spans="3:4" x14ac:dyDescent="0.2">
      <c r="C3635" s="35"/>
      <c r="D3635" s="35"/>
    </row>
    <row r="3636" spans="3:4" x14ac:dyDescent="0.2">
      <c r="C3636" s="35"/>
      <c r="D3636" s="35"/>
    </row>
    <row r="3637" spans="3:4" x14ac:dyDescent="0.2">
      <c r="C3637" s="35"/>
      <c r="D3637" s="35"/>
    </row>
    <row r="3638" spans="3:4" x14ac:dyDescent="0.2">
      <c r="C3638" s="35"/>
      <c r="D3638" s="35"/>
    </row>
    <row r="3639" spans="3:4" x14ac:dyDescent="0.2">
      <c r="C3639" s="35"/>
      <c r="D3639" s="35"/>
    </row>
    <row r="3640" spans="3:4" x14ac:dyDescent="0.2">
      <c r="C3640" s="35"/>
      <c r="D3640" s="35"/>
    </row>
    <row r="3641" spans="3:4" x14ac:dyDescent="0.2">
      <c r="C3641" s="35"/>
      <c r="D3641" s="35"/>
    </row>
    <row r="3642" spans="3:4" x14ac:dyDescent="0.2">
      <c r="C3642" s="35"/>
      <c r="D3642" s="35"/>
    </row>
    <row r="3643" spans="3:4" x14ac:dyDescent="0.2">
      <c r="C3643" s="35"/>
      <c r="D3643" s="35"/>
    </row>
    <row r="3644" spans="3:4" x14ac:dyDescent="0.2">
      <c r="C3644" s="35"/>
      <c r="D3644" s="35"/>
    </row>
    <row r="3645" spans="3:4" x14ac:dyDescent="0.2">
      <c r="C3645" s="35"/>
      <c r="D3645" s="35"/>
    </row>
    <row r="3646" spans="3:4" x14ac:dyDescent="0.2">
      <c r="C3646" s="35"/>
      <c r="D3646" s="35"/>
    </row>
    <row r="3647" spans="3:4" x14ac:dyDescent="0.2">
      <c r="C3647" s="35"/>
      <c r="D3647" s="35"/>
    </row>
    <row r="3648" spans="3:4" x14ac:dyDescent="0.2">
      <c r="C3648" s="35"/>
      <c r="D3648" s="35"/>
    </row>
    <row r="3649" spans="3:4" x14ac:dyDescent="0.2">
      <c r="C3649" s="35"/>
      <c r="D3649" s="35"/>
    </row>
    <row r="3650" spans="3:4" x14ac:dyDescent="0.2">
      <c r="C3650" s="35"/>
      <c r="D3650" s="35"/>
    </row>
    <row r="3651" spans="3:4" x14ac:dyDescent="0.2">
      <c r="C3651" s="35"/>
      <c r="D3651" s="35"/>
    </row>
    <row r="3652" spans="3:4" x14ac:dyDescent="0.2">
      <c r="C3652" s="35"/>
      <c r="D3652" s="35"/>
    </row>
    <row r="3653" spans="3:4" x14ac:dyDescent="0.2">
      <c r="C3653" s="35"/>
      <c r="D3653" s="35"/>
    </row>
    <row r="3654" spans="3:4" x14ac:dyDescent="0.2">
      <c r="C3654" s="35"/>
      <c r="D3654" s="35"/>
    </row>
    <row r="3655" spans="3:4" x14ac:dyDescent="0.2">
      <c r="C3655" s="35"/>
      <c r="D3655" s="35"/>
    </row>
    <row r="3656" spans="3:4" x14ac:dyDescent="0.2">
      <c r="C3656" s="35"/>
      <c r="D3656" s="35"/>
    </row>
    <row r="3657" spans="3:4" x14ac:dyDescent="0.2">
      <c r="C3657" s="35"/>
      <c r="D3657" s="35"/>
    </row>
    <row r="3658" spans="3:4" x14ac:dyDescent="0.2">
      <c r="C3658" s="35"/>
      <c r="D3658" s="35"/>
    </row>
    <row r="3659" spans="3:4" x14ac:dyDescent="0.2">
      <c r="C3659" s="35"/>
      <c r="D3659" s="35"/>
    </row>
    <row r="3660" spans="3:4" x14ac:dyDescent="0.2">
      <c r="C3660" s="35"/>
      <c r="D3660" s="35"/>
    </row>
    <row r="3661" spans="3:4" x14ac:dyDescent="0.2">
      <c r="C3661" s="35"/>
      <c r="D3661" s="35"/>
    </row>
    <row r="3662" spans="3:4" x14ac:dyDescent="0.2">
      <c r="C3662" s="35"/>
      <c r="D3662" s="35"/>
    </row>
    <row r="3663" spans="3:4" x14ac:dyDescent="0.2">
      <c r="C3663" s="35"/>
      <c r="D3663" s="35"/>
    </row>
    <row r="3664" spans="3:4" x14ac:dyDescent="0.2">
      <c r="C3664" s="35"/>
      <c r="D3664" s="35"/>
    </row>
    <row r="3665" spans="3:4" x14ac:dyDescent="0.2">
      <c r="C3665" s="35"/>
      <c r="D3665" s="35"/>
    </row>
    <row r="3666" spans="3:4" x14ac:dyDescent="0.2">
      <c r="C3666" s="35"/>
      <c r="D3666" s="35"/>
    </row>
    <row r="3667" spans="3:4" x14ac:dyDescent="0.2">
      <c r="C3667" s="35"/>
      <c r="D3667" s="35"/>
    </row>
    <row r="3668" spans="3:4" x14ac:dyDescent="0.2">
      <c r="C3668" s="35"/>
      <c r="D3668" s="35"/>
    </row>
    <row r="3669" spans="3:4" x14ac:dyDescent="0.2">
      <c r="C3669" s="35"/>
      <c r="D3669" s="35"/>
    </row>
    <row r="3670" spans="3:4" x14ac:dyDescent="0.2">
      <c r="C3670" s="35"/>
      <c r="D3670" s="35"/>
    </row>
    <row r="3671" spans="3:4" x14ac:dyDescent="0.2">
      <c r="C3671" s="35"/>
      <c r="D3671" s="35"/>
    </row>
    <row r="3672" spans="3:4" x14ac:dyDescent="0.2">
      <c r="C3672" s="35"/>
      <c r="D3672" s="35"/>
    </row>
    <row r="3673" spans="3:4" x14ac:dyDescent="0.2">
      <c r="C3673" s="35"/>
      <c r="D3673" s="35"/>
    </row>
    <row r="3674" spans="3:4" x14ac:dyDescent="0.2">
      <c r="C3674" s="35"/>
      <c r="D3674" s="35"/>
    </row>
    <row r="3675" spans="3:4" x14ac:dyDescent="0.2">
      <c r="C3675" s="35"/>
      <c r="D3675" s="35"/>
    </row>
    <row r="3676" spans="3:4" x14ac:dyDescent="0.2">
      <c r="C3676" s="35"/>
      <c r="D3676" s="35"/>
    </row>
    <row r="3677" spans="3:4" x14ac:dyDescent="0.2">
      <c r="C3677" s="35"/>
      <c r="D3677" s="35"/>
    </row>
    <row r="3678" spans="3:4" x14ac:dyDescent="0.2">
      <c r="C3678" s="35"/>
      <c r="D3678" s="35"/>
    </row>
    <row r="3679" spans="3:4" x14ac:dyDescent="0.2">
      <c r="C3679" s="35"/>
      <c r="D3679" s="35"/>
    </row>
    <row r="3680" spans="3:4" x14ac:dyDescent="0.2">
      <c r="C3680" s="35"/>
      <c r="D3680" s="35"/>
    </row>
    <row r="3681" spans="3:4" x14ac:dyDescent="0.2">
      <c r="C3681" s="35"/>
      <c r="D3681" s="35"/>
    </row>
    <row r="3682" spans="3:4" x14ac:dyDescent="0.2">
      <c r="C3682" s="35"/>
      <c r="D3682" s="35"/>
    </row>
    <row r="3683" spans="3:4" x14ac:dyDescent="0.2">
      <c r="C3683" s="35"/>
      <c r="D3683" s="35"/>
    </row>
    <row r="3684" spans="3:4" x14ac:dyDescent="0.2">
      <c r="C3684" s="35"/>
      <c r="D3684" s="35"/>
    </row>
    <row r="3685" spans="3:4" x14ac:dyDescent="0.2">
      <c r="C3685" s="35"/>
      <c r="D3685" s="35"/>
    </row>
    <row r="3686" spans="3:4" x14ac:dyDescent="0.2">
      <c r="C3686" s="35"/>
      <c r="D3686" s="35"/>
    </row>
    <row r="3687" spans="3:4" x14ac:dyDescent="0.2">
      <c r="C3687" s="35"/>
      <c r="D3687" s="35"/>
    </row>
    <row r="3688" spans="3:4" x14ac:dyDescent="0.2">
      <c r="C3688" s="35"/>
      <c r="D3688" s="35"/>
    </row>
    <row r="3689" spans="3:4" x14ac:dyDescent="0.2">
      <c r="C3689" s="35"/>
      <c r="D3689" s="35"/>
    </row>
    <row r="3690" spans="3:4" x14ac:dyDescent="0.2">
      <c r="C3690" s="35"/>
      <c r="D3690" s="35"/>
    </row>
    <row r="3691" spans="3:4" x14ac:dyDescent="0.2">
      <c r="C3691" s="35"/>
      <c r="D3691" s="35"/>
    </row>
    <row r="3692" spans="3:4" x14ac:dyDescent="0.2">
      <c r="C3692" s="35"/>
      <c r="D3692" s="35"/>
    </row>
    <row r="3693" spans="3:4" x14ac:dyDescent="0.2">
      <c r="C3693" s="35"/>
      <c r="D3693" s="35"/>
    </row>
    <row r="3694" spans="3:4" x14ac:dyDescent="0.2">
      <c r="C3694" s="35"/>
      <c r="D3694" s="35"/>
    </row>
    <row r="3695" spans="3:4" x14ac:dyDescent="0.2">
      <c r="C3695" s="35"/>
      <c r="D3695" s="35"/>
    </row>
    <row r="3696" spans="3:4" x14ac:dyDescent="0.2">
      <c r="C3696" s="35"/>
      <c r="D3696" s="35"/>
    </row>
    <row r="3697" spans="3:4" x14ac:dyDescent="0.2">
      <c r="C3697" s="35"/>
      <c r="D3697" s="35"/>
    </row>
    <row r="3698" spans="3:4" x14ac:dyDescent="0.2">
      <c r="C3698" s="35"/>
      <c r="D3698" s="35"/>
    </row>
    <row r="3699" spans="3:4" x14ac:dyDescent="0.2">
      <c r="C3699" s="35"/>
      <c r="D3699" s="35"/>
    </row>
    <row r="3700" spans="3:4" x14ac:dyDescent="0.2">
      <c r="C3700" s="35"/>
      <c r="D3700" s="35"/>
    </row>
    <row r="3701" spans="3:4" x14ac:dyDescent="0.2">
      <c r="C3701" s="35"/>
      <c r="D3701" s="35"/>
    </row>
    <row r="3702" spans="3:4" x14ac:dyDescent="0.2">
      <c r="C3702" s="35"/>
      <c r="D3702" s="35"/>
    </row>
    <row r="3703" spans="3:4" x14ac:dyDescent="0.2">
      <c r="C3703" s="35"/>
      <c r="D3703" s="35"/>
    </row>
    <row r="3704" spans="3:4" x14ac:dyDescent="0.2">
      <c r="C3704" s="35"/>
      <c r="D3704" s="35"/>
    </row>
    <row r="3705" spans="3:4" x14ac:dyDescent="0.2">
      <c r="C3705" s="35"/>
      <c r="D3705" s="35"/>
    </row>
    <row r="3706" spans="3:4" x14ac:dyDescent="0.2">
      <c r="C3706" s="35"/>
      <c r="D3706" s="35"/>
    </row>
    <row r="3707" spans="3:4" x14ac:dyDescent="0.2">
      <c r="C3707" s="35"/>
      <c r="D3707" s="35"/>
    </row>
    <row r="3708" spans="3:4" x14ac:dyDescent="0.2">
      <c r="C3708" s="35"/>
      <c r="D3708" s="35"/>
    </row>
    <row r="3709" spans="3:4" x14ac:dyDescent="0.2">
      <c r="C3709" s="35"/>
      <c r="D3709" s="35"/>
    </row>
    <row r="3710" spans="3:4" x14ac:dyDescent="0.2">
      <c r="C3710" s="35"/>
      <c r="D3710" s="35"/>
    </row>
    <row r="3711" spans="3:4" x14ac:dyDescent="0.2">
      <c r="C3711" s="35"/>
      <c r="D3711" s="35"/>
    </row>
    <row r="3712" spans="3:4" x14ac:dyDescent="0.2">
      <c r="C3712" s="35"/>
      <c r="D3712" s="35"/>
    </row>
    <row r="3713" spans="3:4" x14ac:dyDescent="0.2">
      <c r="C3713" s="35"/>
      <c r="D3713" s="35"/>
    </row>
    <row r="3714" spans="3:4" x14ac:dyDescent="0.2">
      <c r="C3714" s="35"/>
      <c r="D3714" s="35"/>
    </row>
    <row r="3715" spans="3:4" x14ac:dyDescent="0.2">
      <c r="C3715" s="35"/>
      <c r="D3715" s="35"/>
    </row>
    <row r="3716" spans="3:4" x14ac:dyDescent="0.2">
      <c r="C3716" s="35"/>
      <c r="D3716" s="35"/>
    </row>
    <row r="3717" spans="3:4" x14ac:dyDescent="0.2">
      <c r="C3717" s="35"/>
      <c r="D3717" s="35"/>
    </row>
    <row r="3718" spans="3:4" x14ac:dyDescent="0.2">
      <c r="C3718" s="35"/>
      <c r="D3718" s="35"/>
    </row>
    <row r="3719" spans="3:4" x14ac:dyDescent="0.2">
      <c r="C3719" s="35"/>
      <c r="D3719" s="35"/>
    </row>
    <row r="3720" spans="3:4" x14ac:dyDescent="0.2">
      <c r="C3720" s="35"/>
      <c r="D3720" s="35"/>
    </row>
    <row r="3721" spans="3:4" x14ac:dyDescent="0.2">
      <c r="C3721" s="35"/>
      <c r="D3721" s="35"/>
    </row>
    <row r="3722" spans="3:4" x14ac:dyDescent="0.2">
      <c r="C3722" s="35"/>
      <c r="D3722" s="35"/>
    </row>
    <row r="3723" spans="3:4" x14ac:dyDescent="0.2">
      <c r="C3723" s="35"/>
      <c r="D3723" s="35"/>
    </row>
    <row r="3724" spans="3:4" x14ac:dyDescent="0.2">
      <c r="C3724" s="35"/>
      <c r="D3724" s="35"/>
    </row>
    <row r="3725" spans="3:4" x14ac:dyDescent="0.2">
      <c r="C3725" s="35"/>
      <c r="D3725" s="35"/>
    </row>
    <row r="3726" spans="3:4" x14ac:dyDescent="0.2">
      <c r="C3726" s="35"/>
      <c r="D3726" s="35"/>
    </row>
    <row r="3727" spans="3:4" x14ac:dyDescent="0.2">
      <c r="C3727" s="35"/>
      <c r="D3727" s="35"/>
    </row>
    <row r="3728" spans="3:4" x14ac:dyDescent="0.2">
      <c r="C3728" s="35"/>
      <c r="D3728" s="35"/>
    </row>
    <row r="3729" spans="3:4" x14ac:dyDescent="0.2">
      <c r="C3729" s="35"/>
      <c r="D3729" s="35"/>
    </row>
    <row r="3730" spans="3:4" x14ac:dyDescent="0.2">
      <c r="C3730" s="35"/>
      <c r="D3730" s="35"/>
    </row>
    <row r="3731" spans="3:4" x14ac:dyDescent="0.2">
      <c r="C3731" s="35"/>
      <c r="D3731" s="35"/>
    </row>
    <row r="3732" spans="3:4" x14ac:dyDescent="0.2">
      <c r="C3732" s="35"/>
      <c r="D3732" s="35"/>
    </row>
    <row r="3733" spans="3:4" x14ac:dyDescent="0.2">
      <c r="C3733" s="35"/>
      <c r="D3733" s="35"/>
    </row>
    <row r="3734" spans="3:4" x14ac:dyDescent="0.2">
      <c r="C3734" s="35"/>
      <c r="D3734" s="35"/>
    </row>
    <row r="3735" spans="3:4" x14ac:dyDescent="0.2">
      <c r="C3735" s="35"/>
      <c r="D3735" s="35"/>
    </row>
    <row r="3736" spans="3:4" x14ac:dyDescent="0.2">
      <c r="C3736" s="35"/>
      <c r="D3736" s="35"/>
    </row>
    <row r="3737" spans="3:4" x14ac:dyDescent="0.2">
      <c r="C3737" s="35"/>
      <c r="D3737" s="35"/>
    </row>
    <row r="3738" spans="3:4" x14ac:dyDescent="0.2">
      <c r="C3738" s="35"/>
      <c r="D3738" s="35"/>
    </row>
    <row r="3739" spans="3:4" x14ac:dyDescent="0.2">
      <c r="C3739" s="35"/>
      <c r="D3739" s="35"/>
    </row>
    <row r="3740" spans="3:4" x14ac:dyDescent="0.2">
      <c r="C3740" s="35"/>
      <c r="D3740" s="35"/>
    </row>
    <row r="3741" spans="3:4" x14ac:dyDescent="0.2">
      <c r="C3741" s="35"/>
      <c r="D3741" s="35"/>
    </row>
    <row r="3742" spans="3:4" x14ac:dyDescent="0.2">
      <c r="C3742" s="35"/>
      <c r="D3742" s="35"/>
    </row>
    <row r="3743" spans="3:4" x14ac:dyDescent="0.2">
      <c r="C3743" s="35"/>
      <c r="D3743" s="35"/>
    </row>
    <row r="3744" spans="3:4" x14ac:dyDescent="0.2">
      <c r="C3744" s="35"/>
      <c r="D3744" s="35"/>
    </row>
    <row r="3745" spans="3:4" x14ac:dyDescent="0.2">
      <c r="C3745" s="35"/>
      <c r="D3745" s="35"/>
    </row>
    <row r="3746" spans="3:4" x14ac:dyDescent="0.2">
      <c r="C3746" s="35"/>
      <c r="D3746" s="35"/>
    </row>
    <row r="3747" spans="3:4" x14ac:dyDescent="0.2">
      <c r="C3747" s="35"/>
      <c r="D3747" s="35"/>
    </row>
    <row r="3748" spans="3:4" x14ac:dyDescent="0.2">
      <c r="C3748" s="35"/>
      <c r="D3748" s="35"/>
    </row>
    <row r="3749" spans="3:4" x14ac:dyDescent="0.2">
      <c r="C3749" s="35"/>
      <c r="D3749" s="35"/>
    </row>
    <row r="3750" spans="3:4" x14ac:dyDescent="0.2">
      <c r="C3750" s="35"/>
      <c r="D3750" s="35"/>
    </row>
    <row r="3751" spans="3:4" x14ac:dyDescent="0.2">
      <c r="C3751" s="35"/>
      <c r="D3751" s="35"/>
    </row>
    <row r="3752" spans="3:4" x14ac:dyDescent="0.2">
      <c r="C3752" s="35"/>
      <c r="D3752" s="35"/>
    </row>
    <row r="3753" spans="3:4" x14ac:dyDescent="0.2">
      <c r="C3753" s="35"/>
      <c r="D3753" s="35"/>
    </row>
    <row r="3754" spans="3:4" x14ac:dyDescent="0.2">
      <c r="C3754" s="35"/>
      <c r="D3754" s="35"/>
    </row>
    <row r="3755" spans="3:4" x14ac:dyDescent="0.2">
      <c r="C3755" s="35"/>
      <c r="D3755" s="35"/>
    </row>
    <row r="3756" spans="3:4" x14ac:dyDescent="0.2">
      <c r="C3756" s="35"/>
      <c r="D3756" s="35"/>
    </row>
    <row r="3757" spans="3:4" x14ac:dyDescent="0.2">
      <c r="C3757" s="35"/>
      <c r="D3757" s="35"/>
    </row>
    <row r="3758" spans="3:4" x14ac:dyDescent="0.2">
      <c r="C3758" s="35"/>
      <c r="D3758" s="35"/>
    </row>
    <row r="3759" spans="3:4" x14ac:dyDescent="0.2">
      <c r="C3759" s="35"/>
      <c r="D3759" s="35"/>
    </row>
    <row r="3760" spans="3:4" x14ac:dyDescent="0.2">
      <c r="C3760" s="35"/>
      <c r="D3760" s="35"/>
    </row>
    <row r="3761" spans="3:4" x14ac:dyDescent="0.2">
      <c r="C3761" s="35"/>
      <c r="D3761" s="35"/>
    </row>
    <row r="3762" spans="3:4" x14ac:dyDescent="0.2">
      <c r="C3762" s="35"/>
      <c r="D3762" s="35"/>
    </row>
    <row r="3763" spans="3:4" x14ac:dyDescent="0.2">
      <c r="C3763" s="35"/>
      <c r="D3763" s="35"/>
    </row>
    <row r="3764" spans="3:4" x14ac:dyDescent="0.2">
      <c r="C3764" s="35"/>
      <c r="D3764" s="35"/>
    </row>
    <row r="3765" spans="3:4" x14ac:dyDescent="0.2">
      <c r="C3765" s="35"/>
      <c r="D3765" s="35"/>
    </row>
    <row r="3766" spans="3:4" x14ac:dyDescent="0.2">
      <c r="C3766" s="35"/>
      <c r="D3766" s="35"/>
    </row>
    <row r="3767" spans="3:4" x14ac:dyDescent="0.2">
      <c r="C3767" s="35"/>
      <c r="D3767" s="35"/>
    </row>
    <row r="3768" spans="3:4" x14ac:dyDescent="0.2">
      <c r="C3768" s="35"/>
      <c r="D3768" s="35"/>
    </row>
    <row r="3769" spans="3:4" x14ac:dyDescent="0.2">
      <c r="C3769" s="35"/>
      <c r="D3769" s="35"/>
    </row>
    <row r="3770" spans="3:4" x14ac:dyDescent="0.2">
      <c r="C3770" s="35"/>
      <c r="D3770" s="35"/>
    </row>
    <row r="3771" spans="3:4" x14ac:dyDescent="0.2">
      <c r="C3771" s="35"/>
      <c r="D3771" s="35"/>
    </row>
    <row r="3772" spans="3:4" x14ac:dyDescent="0.2">
      <c r="C3772" s="35"/>
      <c r="D3772" s="35"/>
    </row>
    <row r="3773" spans="3:4" x14ac:dyDescent="0.2">
      <c r="C3773" s="35"/>
      <c r="D3773" s="35"/>
    </row>
    <row r="3774" spans="3:4" x14ac:dyDescent="0.2">
      <c r="C3774" s="35"/>
      <c r="D3774" s="35"/>
    </row>
    <row r="3775" spans="3:4" x14ac:dyDescent="0.2">
      <c r="C3775" s="35"/>
      <c r="D3775" s="35"/>
    </row>
    <row r="3776" spans="3:4" x14ac:dyDescent="0.2">
      <c r="C3776" s="35"/>
      <c r="D3776" s="35"/>
    </row>
    <row r="3777" spans="3:4" x14ac:dyDescent="0.2">
      <c r="C3777" s="35"/>
      <c r="D3777" s="35"/>
    </row>
    <row r="3778" spans="3:4" x14ac:dyDescent="0.2">
      <c r="C3778" s="35"/>
      <c r="D3778" s="35"/>
    </row>
    <row r="3779" spans="3:4" x14ac:dyDescent="0.2">
      <c r="C3779" s="35"/>
      <c r="D3779" s="35"/>
    </row>
    <row r="3780" spans="3:4" x14ac:dyDescent="0.2">
      <c r="C3780" s="35"/>
      <c r="D3780" s="35"/>
    </row>
    <row r="3781" spans="3:4" x14ac:dyDescent="0.2">
      <c r="C3781" s="35"/>
      <c r="D3781" s="35"/>
    </row>
    <row r="3782" spans="3:4" x14ac:dyDescent="0.2">
      <c r="C3782" s="35"/>
      <c r="D3782" s="35"/>
    </row>
    <row r="3783" spans="3:4" x14ac:dyDescent="0.2">
      <c r="C3783" s="35"/>
      <c r="D3783" s="35"/>
    </row>
    <row r="3784" spans="3:4" x14ac:dyDescent="0.2">
      <c r="C3784" s="35"/>
      <c r="D3784" s="35"/>
    </row>
    <row r="3785" spans="3:4" x14ac:dyDescent="0.2">
      <c r="C3785" s="35"/>
      <c r="D3785" s="35"/>
    </row>
    <row r="3786" spans="3:4" x14ac:dyDescent="0.2">
      <c r="C3786" s="35"/>
      <c r="D3786" s="35"/>
    </row>
    <row r="3787" spans="3:4" x14ac:dyDescent="0.2">
      <c r="C3787" s="35"/>
      <c r="D3787" s="35"/>
    </row>
    <row r="3788" spans="3:4" x14ac:dyDescent="0.2">
      <c r="C3788" s="35"/>
      <c r="D3788" s="35"/>
    </row>
    <row r="3789" spans="3:4" x14ac:dyDescent="0.2">
      <c r="C3789" s="35"/>
      <c r="D3789" s="35"/>
    </row>
    <row r="3790" spans="3:4" x14ac:dyDescent="0.2">
      <c r="C3790" s="35"/>
      <c r="D3790" s="35"/>
    </row>
    <row r="3791" spans="3:4" x14ac:dyDescent="0.2">
      <c r="C3791" s="35"/>
      <c r="D3791" s="35"/>
    </row>
    <row r="3792" spans="3:4" x14ac:dyDescent="0.2">
      <c r="C3792" s="35"/>
      <c r="D3792" s="35"/>
    </row>
    <row r="3793" spans="3:4" x14ac:dyDescent="0.2">
      <c r="C3793" s="35"/>
      <c r="D3793" s="35"/>
    </row>
    <row r="3794" spans="3:4" x14ac:dyDescent="0.2">
      <c r="C3794" s="35"/>
      <c r="D3794" s="35"/>
    </row>
    <row r="3795" spans="3:4" x14ac:dyDescent="0.2">
      <c r="C3795" s="35"/>
      <c r="D3795" s="35"/>
    </row>
    <row r="3796" spans="3:4" x14ac:dyDescent="0.2">
      <c r="C3796" s="35"/>
      <c r="D3796" s="35"/>
    </row>
    <row r="3797" spans="3:4" x14ac:dyDescent="0.2">
      <c r="C3797" s="35"/>
      <c r="D3797" s="35"/>
    </row>
    <row r="3798" spans="3:4" x14ac:dyDescent="0.2">
      <c r="C3798" s="35"/>
      <c r="D3798" s="35"/>
    </row>
    <row r="3799" spans="3:4" x14ac:dyDescent="0.2">
      <c r="C3799" s="35"/>
      <c r="D3799" s="35"/>
    </row>
    <row r="3800" spans="3:4" x14ac:dyDescent="0.2">
      <c r="C3800" s="35"/>
      <c r="D3800" s="35"/>
    </row>
    <row r="3801" spans="3:4" x14ac:dyDescent="0.2">
      <c r="C3801" s="35"/>
      <c r="D3801" s="35"/>
    </row>
    <row r="3802" spans="3:4" x14ac:dyDescent="0.2">
      <c r="C3802" s="35"/>
      <c r="D3802" s="35"/>
    </row>
    <row r="3803" spans="3:4" x14ac:dyDescent="0.2">
      <c r="C3803" s="35"/>
      <c r="D3803" s="35"/>
    </row>
    <row r="3804" spans="3:4" x14ac:dyDescent="0.2">
      <c r="C3804" s="35"/>
      <c r="D3804" s="35"/>
    </row>
    <row r="3805" spans="3:4" x14ac:dyDescent="0.2">
      <c r="C3805" s="35"/>
      <c r="D3805" s="35"/>
    </row>
    <row r="3806" spans="3:4" x14ac:dyDescent="0.2">
      <c r="C3806" s="35"/>
      <c r="D3806" s="35"/>
    </row>
    <row r="3807" spans="3:4" x14ac:dyDescent="0.2">
      <c r="C3807" s="35"/>
      <c r="D3807" s="35"/>
    </row>
    <row r="3808" spans="3:4" x14ac:dyDescent="0.2">
      <c r="C3808" s="35"/>
      <c r="D3808" s="35"/>
    </row>
    <row r="3809" spans="3:4" x14ac:dyDescent="0.2">
      <c r="C3809" s="35"/>
      <c r="D3809" s="35"/>
    </row>
    <row r="3810" spans="3:4" x14ac:dyDescent="0.2">
      <c r="C3810" s="35"/>
      <c r="D3810" s="35"/>
    </row>
    <row r="3811" spans="3:4" x14ac:dyDescent="0.2">
      <c r="C3811" s="35"/>
      <c r="D3811" s="35"/>
    </row>
    <row r="3812" spans="3:4" x14ac:dyDescent="0.2">
      <c r="C3812" s="35"/>
      <c r="D3812" s="35"/>
    </row>
    <row r="3813" spans="3:4" x14ac:dyDescent="0.2">
      <c r="C3813" s="35"/>
      <c r="D3813" s="35"/>
    </row>
    <row r="3814" spans="3:4" x14ac:dyDescent="0.2">
      <c r="C3814" s="35"/>
      <c r="D3814" s="35"/>
    </row>
    <row r="3815" spans="3:4" x14ac:dyDescent="0.2">
      <c r="C3815" s="35"/>
      <c r="D3815" s="35"/>
    </row>
    <row r="3816" spans="3:4" x14ac:dyDescent="0.2">
      <c r="C3816" s="35"/>
      <c r="D3816" s="35"/>
    </row>
    <row r="3817" spans="3:4" x14ac:dyDescent="0.2">
      <c r="C3817" s="35"/>
      <c r="D3817" s="35"/>
    </row>
    <row r="3818" spans="3:4" x14ac:dyDescent="0.2">
      <c r="C3818" s="35"/>
      <c r="D3818" s="35"/>
    </row>
    <row r="3819" spans="3:4" x14ac:dyDescent="0.2">
      <c r="C3819" s="35"/>
      <c r="D3819" s="35"/>
    </row>
    <row r="3820" spans="3:4" x14ac:dyDescent="0.2">
      <c r="C3820" s="35"/>
      <c r="D3820" s="35"/>
    </row>
    <row r="3821" spans="3:4" x14ac:dyDescent="0.2">
      <c r="C3821" s="35"/>
      <c r="D3821" s="35"/>
    </row>
    <row r="3822" spans="3:4" x14ac:dyDescent="0.2">
      <c r="C3822" s="35"/>
      <c r="D3822" s="35"/>
    </row>
    <row r="3823" spans="3:4" x14ac:dyDescent="0.2">
      <c r="C3823" s="35"/>
      <c r="D3823" s="35"/>
    </row>
    <row r="3824" spans="3:4" x14ac:dyDescent="0.2">
      <c r="C3824" s="35"/>
      <c r="D3824" s="35"/>
    </row>
    <row r="3825" spans="3:4" x14ac:dyDescent="0.2">
      <c r="C3825" s="35"/>
      <c r="D3825" s="35"/>
    </row>
    <row r="3826" spans="3:4" x14ac:dyDescent="0.2">
      <c r="C3826" s="35"/>
      <c r="D3826" s="35"/>
    </row>
    <row r="3827" spans="3:4" x14ac:dyDescent="0.2">
      <c r="C3827" s="35"/>
      <c r="D3827" s="35"/>
    </row>
    <row r="3828" spans="3:4" x14ac:dyDescent="0.2">
      <c r="C3828" s="35"/>
      <c r="D3828" s="35"/>
    </row>
    <row r="3829" spans="3:4" x14ac:dyDescent="0.2">
      <c r="C3829" s="35"/>
      <c r="D3829" s="35"/>
    </row>
    <row r="3830" spans="3:4" x14ac:dyDescent="0.2">
      <c r="C3830" s="35"/>
      <c r="D3830" s="35"/>
    </row>
    <row r="3831" spans="3:4" x14ac:dyDescent="0.2">
      <c r="C3831" s="35"/>
      <c r="D3831" s="35"/>
    </row>
    <row r="3832" spans="3:4" x14ac:dyDescent="0.2">
      <c r="C3832" s="35"/>
      <c r="D3832" s="35"/>
    </row>
    <row r="3833" spans="3:4" x14ac:dyDescent="0.2">
      <c r="C3833" s="35"/>
      <c r="D3833" s="35"/>
    </row>
    <row r="3834" spans="3:4" x14ac:dyDescent="0.2">
      <c r="C3834" s="35"/>
      <c r="D3834" s="35"/>
    </row>
    <row r="3835" spans="3:4" x14ac:dyDescent="0.2">
      <c r="C3835" s="35"/>
      <c r="D3835" s="35"/>
    </row>
    <row r="3836" spans="3:4" x14ac:dyDescent="0.2">
      <c r="C3836" s="35"/>
      <c r="D3836" s="35"/>
    </row>
    <row r="3837" spans="3:4" x14ac:dyDescent="0.2">
      <c r="C3837" s="35"/>
      <c r="D3837" s="35"/>
    </row>
    <row r="3838" spans="3:4" x14ac:dyDescent="0.2">
      <c r="C3838" s="35"/>
      <c r="D3838" s="35"/>
    </row>
    <row r="3839" spans="3:4" x14ac:dyDescent="0.2">
      <c r="C3839" s="35"/>
      <c r="D3839" s="35"/>
    </row>
    <row r="3840" spans="3:4" x14ac:dyDescent="0.2">
      <c r="C3840" s="35"/>
      <c r="D3840" s="35"/>
    </row>
    <row r="3841" spans="3:4" x14ac:dyDescent="0.2">
      <c r="C3841" s="35"/>
      <c r="D3841" s="35"/>
    </row>
    <row r="3842" spans="3:4" x14ac:dyDescent="0.2">
      <c r="C3842" s="35"/>
      <c r="D3842" s="35"/>
    </row>
    <row r="3843" spans="3:4" x14ac:dyDescent="0.2">
      <c r="C3843" s="35"/>
      <c r="D3843" s="35"/>
    </row>
    <row r="3844" spans="3:4" x14ac:dyDescent="0.2">
      <c r="C3844" s="35"/>
      <c r="D3844" s="35"/>
    </row>
    <row r="3845" spans="3:4" x14ac:dyDescent="0.2">
      <c r="C3845" s="35"/>
      <c r="D3845" s="35"/>
    </row>
    <row r="3846" spans="3:4" x14ac:dyDescent="0.2">
      <c r="C3846" s="35"/>
      <c r="D3846" s="35"/>
    </row>
    <row r="3847" spans="3:4" x14ac:dyDescent="0.2">
      <c r="C3847" s="35"/>
      <c r="D3847" s="35"/>
    </row>
    <row r="3848" spans="3:4" x14ac:dyDescent="0.2">
      <c r="C3848" s="35"/>
      <c r="D3848" s="35"/>
    </row>
    <row r="3849" spans="3:4" x14ac:dyDescent="0.2">
      <c r="C3849" s="35"/>
      <c r="D3849" s="35"/>
    </row>
    <row r="3850" spans="3:4" x14ac:dyDescent="0.2">
      <c r="C3850" s="35"/>
      <c r="D3850" s="35"/>
    </row>
    <row r="3851" spans="3:4" x14ac:dyDescent="0.2">
      <c r="C3851" s="35"/>
      <c r="D3851" s="35"/>
    </row>
    <row r="3852" spans="3:4" x14ac:dyDescent="0.2">
      <c r="C3852" s="35"/>
      <c r="D3852" s="35"/>
    </row>
    <row r="3853" spans="3:4" x14ac:dyDescent="0.2">
      <c r="C3853" s="35"/>
      <c r="D3853" s="35"/>
    </row>
    <row r="3854" spans="3:4" x14ac:dyDescent="0.2">
      <c r="C3854" s="35"/>
      <c r="D3854" s="35"/>
    </row>
    <row r="3855" spans="3:4" x14ac:dyDescent="0.2">
      <c r="C3855" s="35"/>
      <c r="D3855" s="35"/>
    </row>
    <row r="3856" spans="3:4" x14ac:dyDescent="0.2">
      <c r="C3856" s="35"/>
      <c r="D3856" s="35"/>
    </row>
    <row r="3857" spans="3:4" x14ac:dyDescent="0.2">
      <c r="C3857" s="35"/>
      <c r="D3857" s="35"/>
    </row>
    <row r="3858" spans="3:4" x14ac:dyDescent="0.2">
      <c r="C3858" s="35"/>
      <c r="D3858" s="35"/>
    </row>
    <row r="3859" spans="3:4" x14ac:dyDescent="0.2">
      <c r="C3859" s="35"/>
      <c r="D3859" s="35"/>
    </row>
    <row r="3860" spans="3:4" x14ac:dyDescent="0.2">
      <c r="C3860" s="35"/>
      <c r="D3860" s="35"/>
    </row>
    <row r="3861" spans="3:4" x14ac:dyDescent="0.2">
      <c r="C3861" s="35"/>
      <c r="D3861" s="35"/>
    </row>
    <row r="3862" spans="3:4" x14ac:dyDescent="0.2">
      <c r="C3862" s="35"/>
      <c r="D3862" s="35"/>
    </row>
    <row r="3863" spans="3:4" x14ac:dyDescent="0.2">
      <c r="C3863" s="35"/>
      <c r="D3863" s="35"/>
    </row>
    <row r="3864" spans="3:4" x14ac:dyDescent="0.2">
      <c r="C3864" s="35"/>
      <c r="D3864" s="35"/>
    </row>
    <row r="3865" spans="3:4" x14ac:dyDescent="0.2">
      <c r="C3865" s="35"/>
      <c r="D3865" s="35"/>
    </row>
    <row r="3866" spans="3:4" x14ac:dyDescent="0.2">
      <c r="C3866" s="35"/>
      <c r="D3866" s="35"/>
    </row>
    <row r="3867" spans="3:4" x14ac:dyDescent="0.2">
      <c r="C3867" s="35"/>
      <c r="D3867" s="35"/>
    </row>
    <row r="3868" spans="3:4" x14ac:dyDescent="0.2">
      <c r="C3868" s="35"/>
      <c r="D3868" s="35"/>
    </row>
    <row r="3869" spans="3:4" x14ac:dyDescent="0.2">
      <c r="C3869" s="35"/>
      <c r="D3869" s="35"/>
    </row>
    <row r="3870" spans="3:4" x14ac:dyDescent="0.2">
      <c r="C3870" s="35"/>
      <c r="D3870" s="35"/>
    </row>
    <row r="3871" spans="3:4" x14ac:dyDescent="0.2">
      <c r="C3871" s="35"/>
      <c r="D3871" s="35"/>
    </row>
    <row r="3872" spans="3:4" x14ac:dyDescent="0.2">
      <c r="C3872" s="35"/>
      <c r="D3872" s="35"/>
    </row>
    <row r="3873" spans="3:4" x14ac:dyDescent="0.2">
      <c r="C3873" s="35"/>
      <c r="D3873" s="35"/>
    </row>
    <row r="3874" spans="3:4" x14ac:dyDescent="0.2">
      <c r="C3874" s="35"/>
      <c r="D3874" s="35"/>
    </row>
    <row r="3875" spans="3:4" x14ac:dyDescent="0.2">
      <c r="C3875" s="35"/>
      <c r="D3875" s="35"/>
    </row>
    <row r="3876" spans="3:4" x14ac:dyDescent="0.2">
      <c r="C3876" s="35"/>
      <c r="D3876" s="35"/>
    </row>
    <row r="3877" spans="3:4" x14ac:dyDescent="0.2">
      <c r="C3877" s="35"/>
      <c r="D3877" s="35"/>
    </row>
    <row r="3878" spans="3:4" x14ac:dyDescent="0.2">
      <c r="C3878" s="35"/>
      <c r="D3878" s="35"/>
    </row>
    <row r="3879" spans="3:4" x14ac:dyDescent="0.2">
      <c r="C3879" s="35"/>
      <c r="D3879" s="35"/>
    </row>
    <row r="3880" spans="3:4" x14ac:dyDescent="0.2">
      <c r="C3880" s="35"/>
      <c r="D3880" s="35"/>
    </row>
    <row r="3881" spans="3:4" x14ac:dyDescent="0.2">
      <c r="C3881" s="35"/>
      <c r="D3881" s="35"/>
    </row>
    <row r="3882" spans="3:4" x14ac:dyDescent="0.2">
      <c r="C3882" s="35"/>
      <c r="D3882" s="35"/>
    </row>
    <row r="3883" spans="3:4" x14ac:dyDescent="0.2">
      <c r="C3883" s="35"/>
      <c r="D3883" s="35"/>
    </row>
    <row r="3884" spans="3:4" x14ac:dyDescent="0.2">
      <c r="C3884" s="35"/>
      <c r="D3884" s="35"/>
    </row>
    <row r="3885" spans="3:4" x14ac:dyDescent="0.2">
      <c r="C3885" s="35"/>
      <c r="D3885" s="35"/>
    </row>
    <row r="3886" spans="3:4" x14ac:dyDescent="0.2">
      <c r="C3886" s="35"/>
      <c r="D3886" s="35"/>
    </row>
    <row r="3887" spans="3:4" x14ac:dyDescent="0.2">
      <c r="C3887" s="35"/>
      <c r="D3887" s="35"/>
    </row>
    <row r="3888" spans="3:4" x14ac:dyDescent="0.2">
      <c r="C3888" s="35"/>
      <c r="D3888" s="35"/>
    </row>
    <row r="3889" spans="3:4" x14ac:dyDescent="0.2">
      <c r="C3889" s="35"/>
      <c r="D3889" s="35"/>
    </row>
    <row r="3890" spans="3:4" x14ac:dyDescent="0.2">
      <c r="C3890" s="35"/>
      <c r="D3890" s="35"/>
    </row>
    <row r="3891" spans="3:4" x14ac:dyDescent="0.2">
      <c r="C3891" s="35"/>
      <c r="D3891" s="35"/>
    </row>
    <row r="3892" spans="3:4" x14ac:dyDescent="0.2">
      <c r="C3892" s="35"/>
      <c r="D3892" s="35"/>
    </row>
    <row r="3893" spans="3:4" x14ac:dyDescent="0.2">
      <c r="C3893" s="35"/>
      <c r="D3893" s="35"/>
    </row>
    <row r="3894" spans="3:4" x14ac:dyDescent="0.2">
      <c r="C3894" s="35"/>
      <c r="D3894" s="35"/>
    </row>
    <row r="3895" spans="3:4" x14ac:dyDescent="0.2">
      <c r="C3895" s="35"/>
      <c r="D3895" s="35"/>
    </row>
    <row r="3896" spans="3:4" x14ac:dyDescent="0.2">
      <c r="C3896" s="35"/>
      <c r="D3896" s="35"/>
    </row>
    <row r="3897" spans="3:4" x14ac:dyDescent="0.2">
      <c r="C3897" s="35"/>
      <c r="D3897" s="35"/>
    </row>
    <row r="3898" spans="3:4" x14ac:dyDescent="0.2">
      <c r="C3898" s="35"/>
      <c r="D3898" s="35"/>
    </row>
    <row r="3899" spans="3:4" x14ac:dyDescent="0.2">
      <c r="C3899" s="35"/>
      <c r="D3899" s="35"/>
    </row>
    <row r="3900" spans="3:4" x14ac:dyDescent="0.2">
      <c r="C3900" s="35"/>
      <c r="D3900" s="35"/>
    </row>
    <row r="3901" spans="3:4" x14ac:dyDescent="0.2">
      <c r="C3901" s="35"/>
      <c r="D3901" s="35"/>
    </row>
    <row r="3902" spans="3:4" x14ac:dyDescent="0.2">
      <c r="C3902" s="35"/>
      <c r="D3902" s="35"/>
    </row>
    <row r="3903" spans="3:4" x14ac:dyDescent="0.2">
      <c r="C3903" s="35"/>
      <c r="D3903" s="35"/>
    </row>
    <row r="3904" spans="3:4" x14ac:dyDescent="0.2">
      <c r="C3904" s="35"/>
      <c r="D3904" s="35"/>
    </row>
    <row r="3905" spans="3:4" x14ac:dyDescent="0.2">
      <c r="C3905" s="35"/>
      <c r="D3905" s="35"/>
    </row>
    <row r="3906" spans="3:4" x14ac:dyDescent="0.2">
      <c r="C3906" s="35"/>
      <c r="D3906" s="35"/>
    </row>
    <row r="3907" spans="3:4" x14ac:dyDescent="0.2">
      <c r="C3907" s="35"/>
      <c r="D3907" s="35"/>
    </row>
    <row r="3908" spans="3:4" x14ac:dyDescent="0.2">
      <c r="C3908" s="35"/>
      <c r="D3908" s="35"/>
    </row>
    <row r="3909" spans="3:4" x14ac:dyDescent="0.2">
      <c r="C3909" s="35"/>
      <c r="D3909" s="35"/>
    </row>
    <row r="3910" spans="3:4" x14ac:dyDescent="0.2">
      <c r="C3910" s="35"/>
      <c r="D3910" s="35"/>
    </row>
    <row r="3911" spans="3:4" x14ac:dyDescent="0.2">
      <c r="C3911" s="35"/>
      <c r="D3911" s="35"/>
    </row>
    <row r="3912" spans="3:4" x14ac:dyDescent="0.2">
      <c r="C3912" s="35"/>
      <c r="D3912" s="35"/>
    </row>
    <row r="3913" spans="3:4" x14ac:dyDescent="0.2">
      <c r="C3913" s="35"/>
      <c r="D3913" s="35"/>
    </row>
    <row r="3914" spans="3:4" x14ac:dyDescent="0.2">
      <c r="C3914" s="35"/>
      <c r="D3914" s="35"/>
    </row>
    <row r="3915" spans="3:4" x14ac:dyDescent="0.2">
      <c r="C3915" s="35"/>
      <c r="D3915" s="35"/>
    </row>
    <row r="3916" spans="3:4" x14ac:dyDescent="0.2">
      <c r="C3916" s="35"/>
      <c r="D3916" s="35"/>
    </row>
    <row r="3917" spans="3:4" x14ac:dyDescent="0.2">
      <c r="C3917" s="35"/>
      <c r="D3917" s="35"/>
    </row>
    <row r="3918" spans="3:4" x14ac:dyDescent="0.2">
      <c r="C3918" s="35"/>
      <c r="D3918" s="35"/>
    </row>
    <row r="3919" spans="3:4" x14ac:dyDescent="0.2">
      <c r="C3919" s="35"/>
      <c r="D3919" s="35"/>
    </row>
    <row r="3920" spans="3:4" x14ac:dyDescent="0.2">
      <c r="C3920" s="35"/>
      <c r="D3920" s="35"/>
    </row>
    <row r="3921" spans="3:4" x14ac:dyDescent="0.2">
      <c r="C3921" s="35"/>
      <c r="D3921" s="35"/>
    </row>
    <row r="3922" spans="3:4" x14ac:dyDescent="0.2">
      <c r="C3922" s="35"/>
      <c r="D3922" s="35"/>
    </row>
    <row r="3923" spans="3:4" x14ac:dyDescent="0.2">
      <c r="C3923" s="35"/>
      <c r="D3923" s="35"/>
    </row>
    <row r="3924" spans="3:4" x14ac:dyDescent="0.2">
      <c r="C3924" s="35"/>
      <c r="D3924" s="35"/>
    </row>
    <row r="3925" spans="3:4" x14ac:dyDescent="0.2">
      <c r="C3925" s="35"/>
      <c r="D3925" s="35"/>
    </row>
    <row r="3926" spans="3:4" x14ac:dyDescent="0.2">
      <c r="C3926" s="35"/>
      <c r="D3926" s="35"/>
    </row>
    <row r="3927" spans="3:4" x14ac:dyDescent="0.2">
      <c r="C3927" s="35"/>
      <c r="D3927" s="35"/>
    </row>
    <row r="3928" spans="3:4" x14ac:dyDescent="0.2">
      <c r="C3928" s="35"/>
      <c r="D3928" s="35"/>
    </row>
    <row r="3929" spans="3:4" x14ac:dyDescent="0.2">
      <c r="C3929" s="35"/>
      <c r="D3929" s="35"/>
    </row>
    <row r="3930" spans="3:4" x14ac:dyDescent="0.2">
      <c r="C3930" s="35"/>
      <c r="D3930" s="35"/>
    </row>
    <row r="3931" spans="3:4" x14ac:dyDescent="0.2">
      <c r="C3931" s="35"/>
      <c r="D3931" s="35"/>
    </row>
    <row r="3932" spans="3:4" x14ac:dyDescent="0.2">
      <c r="C3932" s="35"/>
      <c r="D3932" s="35"/>
    </row>
    <row r="3933" spans="3:4" x14ac:dyDescent="0.2">
      <c r="C3933" s="35"/>
      <c r="D3933" s="35"/>
    </row>
    <row r="3934" spans="3:4" x14ac:dyDescent="0.2">
      <c r="C3934" s="35"/>
      <c r="D3934" s="35"/>
    </row>
    <row r="3935" spans="3:4" x14ac:dyDescent="0.2">
      <c r="C3935" s="35"/>
      <c r="D3935" s="35"/>
    </row>
    <row r="3936" spans="3:4" x14ac:dyDescent="0.2">
      <c r="C3936" s="35"/>
      <c r="D3936" s="35"/>
    </row>
    <row r="3937" spans="3:4" x14ac:dyDescent="0.2">
      <c r="C3937" s="35"/>
      <c r="D3937" s="35"/>
    </row>
    <row r="3938" spans="3:4" x14ac:dyDescent="0.2">
      <c r="C3938" s="35"/>
      <c r="D3938" s="35"/>
    </row>
    <row r="3939" spans="3:4" x14ac:dyDescent="0.2">
      <c r="C3939" s="35"/>
      <c r="D3939" s="35"/>
    </row>
    <row r="3940" spans="3:4" x14ac:dyDescent="0.2">
      <c r="C3940" s="35"/>
      <c r="D3940" s="35"/>
    </row>
    <row r="3941" spans="3:4" x14ac:dyDescent="0.2">
      <c r="C3941" s="35"/>
      <c r="D3941" s="35"/>
    </row>
    <row r="3942" spans="3:4" x14ac:dyDescent="0.2">
      <c r="C3942" s="35"/>
      <c r="D3942" s="35"/>
    </row>
    <row r="3943" spans="3:4" x14ac:dyDescent="0.2">
      <c r="C3943" s="35"/>
      <c r="D3943" s="35"/>
    </row>
    <row r="3944" spans="3:4" x14ac:dyDescent="0.2">
      <c r="C3944" s="35"/>
      <c r="D3944" s="35"/>
    </row>
    <row r="3945" spans="3:4" x14ac:dyDescent="0.2">
      <c r="C3945" s="35"/>
      <c r="D3945" s="35"/>
    </row>
    <row r="3946" spans="3:4" x14ac:dyDescent="0.2">
      <c r="C3946" s="35"/>
      <c r="D3946" s="35"/>
    </row>
    <row r="3947" spans="3:4" x14ac:dyDescent="0.2">
      <c r="C3947" s="35"/>
      <c r="D3947" s="35"/>
    </row>
    <row r="3948" spans="3:4" x14ac:dyDescent="0.2">
      <c r="C3948" s="35"/>
      <c r="D3948" s="35"/>
    </row>
  </sheetData>
  <sortState xmlns:xlrd2="http://schemas.microsoft.com/office/spreadsheetml/2017/richdata2" ref="A21:AI1387">
    <sortCondition ref="C21:C1387"/>
  </sortState>
  <phoneticPr fontId="8" type="noConversion"/>
  <hyperlinks>
    <hyperlink ref="H1544" r:id="rId1" display="http://vsolj.cetus-net.org/bulletin.html" xr:uid="{00000000-0004-0000-0000-000000000000}"/>
    <hyperlink ref="H1537" r:id="rId2" display="http://vsolj.cetus-net.org/bulletin.html" xr:uid="{00000000-0004-0000-0000-000001000000}"/>
    <hyperlink ref="H194" r:id="rId3" display="http://vsolj.cetus-net.org/bulletin.html" xr:uid="{00000000-0004-0000-0000-000002000000}"/>
    <hyperlink ref="H187" r:id="rId4" display="https://www.aavso.org/ejaavso" xr:uid="{00000000-0004-0000-0000-000003000000}"/>
    <hyperlink ref="AP1871" r:id="rId5" display="http://cdsbib.u-strasbg.fr/cgi-bin/cdsbib?1990RMxAA..21..381G" xr:uid="{00000000-0004-0000-0000-000004000000}"/>
    <hyperlink ref="AP1875" r:id="rId6" display="http://cdsbib.u-strasbg.fr/cgi-bin/cdsbib?1990RMxAA..21..381G" xr:uid="{00000000-0004-0000-0000-000005000000}"/>
    <hyperlink ref="AP1874" r:id="rId7" display="http://cdsbib.u-strasbg.fr/cgi-bin/cdsbib?1990RMxAA..21..381G" xr:uid="{00000000-0004-0000-0000-000006000000}"/>
    <hyperlink ref="AP1855" r:id="rId8" display="http://cdsbib.u-strasbg.fr/cgi-bin/cdsbib?1990RMxAA..21..381G" xr:uid="{00000000-0004-0000-0000-000007000000}"/>
    <hyperlink ref="I194" r:id="rId9" display="http://vsolj.cetus-net.org/bulletin.html" xr:uid="{00000000-0004-0000-0000-000008000000}"/>
    <hyperlink ref="AQ2011" r:id="rId10" display="http://cdsbib.u-strasbg.fr/cgi-bin/cdsbib?1990RMxAA..21..381G" xr:uid="{00000000-0004-0000-0000-000009000000}"/>
    <hyperlink ref="AQ56777" r:id="rId11" display="http://cdsbib.u-strasbg.fr/cgi-bin/cdsbib?1990RMxAA..21..381G" xr:uid="{00000000-0004-0000-0000-00000A000000}"/>
    <hyperlink ref="AQ2012" r:id="rId12" display="http://cdsbib.u-strasbg.fr/cgi-bin/cdsbib?1990RMxAA..21..381G" xr:uid="{00000000-0004-0000-0000-00000B000000}"/>
    <hyperlink ref="H191" r:id="rId13" display="https://www.aavso.org/ejaavso" xr:uid="{00000000-0004-0000-0000-00000C000000}"/>
    <hyperlink ref="H2897" r:id="rId14" display="http://vsolj.cetus-net.org/bulletin.html" xr:uid="{00000000-0004-0000-0000-00000D000000}"/>
    <hyperlink ref="AP4141" r:id="rId15" display="http://cdsbib.u-strasbg.fr/cgi-bin/cdsbib?1990RMxAA..21..381G" xr:uid="{00000000-0004-0000-0000-00000E000000}"/>
    <hyperlink ref="AP4144" r:id="rId16" display="http://cdsbib.u-strasbg.fr/cgi-bin/cdsbib?1990RMxAA..21..381G" xr:uid="{00000000-0004-0000-0000-00000F000000}"/>
    <hyperlink ref="AP4142" r:id="rId17" display="http://cdsbib.u-strasbg.fr/cgi-bin/cdsbib?1990RMxAA..21..381G" xr:uid="{00000000-0004-0000-0000-000010000000}"/>
    <hyperlink ref="AP4126" r:id="rId18" display="http://cdsbib.u-strasbg.fr/cgi-bin/cdsbib?1990RMxAA..21..381G" xr:uid="{00000000-0004-0000-0000-000011000000}"/>
    <hyperlink ref="I2897" r:id="rId19" display="http://vsolj.cetus-net.org/bulletin.html" xr:uid="{00000000-0004-0000-0000-000012000000}"/>
    <hyperlink ref="AQ4355" r:id="rId20" display="http://cdsbib.u-strasbg.fr/cgi-bin/cdsbib?1990RMxAA..21..381G" xr:uid="{00000000-0004-0000-0000-000013000000}"/>
    <hyperlink ref="AQ1059" r:id="rId21" display="http://cdsbib.u-strasbg.fr/cgi-bin/cdsbib?1990RMxAA..21..381G" xr:uid="{00000000-0004-0000-0000-000014000000}"/>
    <hyperlink ref="AQ4359" r:id="rId22" display="http://cdsbib.u-strasbg.fr/cgi-bin/cdsbib?1990RMxAA..21..381G" xr:uid="{00000000-0004-0000-0000-000015000000}"/>
    <hyperlink ref="H65501" r:id="rId23" display="http://vsolj.cetus-net.org/bulletin.html" xr:uid="{00000000-0004-0000-0000-000016000000}"/>
    <hyperlink ref="H65494" r:id="rId24" display="https://www.aavso.org/ejaavso" xr:uid="{00000000-0004-0000-0000-000017000000}"/>
    <hyperlink ref="I65501" r:id="rId25" display="http://vsolj.cetus-net.org/bulletin.html" xr:uid="{00000000-0004-0000-0000-000018000000}"/>
    <hyperlink ref="AQ59152" r:id="rId26" display="http://cdsbib.u-strasbg.fr/cgi-bin/cdsbib?1990RMxAA..21..381G" xr:uid="{00000000-0004-0000-0000-000019000000}"/>
    <hyperlink ref="H65498" r:id="rId27" display="https://www.aavso.org/ejaavso" xr:uid="{00000000-0004-0000-0000-00001A000000}"/>
    <hyperlink ref="AP6516" r:id="rId28" display="http://cdsbib.u-strasbg.fr/cgi-bin/cdsbib?1990RMxAA..21..381G" xr:uid="{00000000-0004-0000-0000-00001B000000}"/>
    <hyperlink ref="AP6519" r:id="rId29" display="http://cdsbib.u-strasbg.fr/cgi-bin/cdsbib?1990RMxAA..21..381G" xr:uid="{00000000-0004-0000-0000-00001C000000}"/>
    <hyperlink ref="AP6517" r:id="rId30" display="http://cdsbib.u-strasbg.fr/cgi-bin/cdsbib?1990RMxAA..21..381G" xr:uid="{00000000-0004-0000-0000-00001D000000}"/>
    <hyperlink ref="AP6501" r:id="rId31" display="http://cdsbib.u-strasbg.fr/cgi-bin/cdsbib?1990RMxAA..21..381G" xr:uid="{00000000-0004-0000-0000-00001E000000}"/>
    <hyperlink ref="AQ6730" r:id="rId32" display="http://cdsbib.u-strasbg.fr/cgi-bin/cdsbib?1990RMxAA..21..381G" xr:uid="{00000000-0004-0000-0000-00001F000000}"/>
    <hyperlink ref="AQ6734" r:id="rId33" display="http://cdsbib.u-strasbg.fr/cgi-bin/cdsbib?1990RMxAA..21..381G" xr:uid="{00000000-0004-0000-0000-000020000000}"/>
    <hyperlink ref="AQ881" r:id="rId34" display="http://cdsbib.u-strasbg.fr/cgi-bin/cdsbib?1990RMxAA..21..381G" xr:uid="{00000000-0004-0000-0000-000021000000}"/>
    <hyperlink ref="I3622" r:id="rId35" display="http://vsolj.cetus-net.org/bulletin.html" xr:uid="{00000000-0004-0000-0000-000022000000}"/>
    <hyperlink ref="H3622" r:id="rId36" display="http://vsolj.cetus-net.org/bulletin.html" xr:uid="{00000000-0004-0000-0000-000023000000}"/>
    <hyperlink ref="AQ1539" r:id="rId37" display="http://cdsbib.u-strasbg.fr/cgi-bin/cdsbib?1990RMxAA..21..381G" xr:uid="{00000000-0004-0000-0000-000024000000}"/>
    <hyperlink ref="AQ1538" r:id="rId38" display="http://cdsbib.u-strasbg.fr/cgi-bin/cdsbib?1990RMxAA..21..381G" xr:uid="{00000000-0004-0000-0000-000025000000}"/>
    <hyperlink ref="AP4792" r:id="rId39" display="http://cdsbib.u-strasbg.fr/cgi-bin/cdsbib?1990RMxAA..21..381G" xr:uid="{00000000-0004-0000-0000-000026000000}"/>
    <hyperlink ref="AP4810" r:id="rId40" display="http://cdsbib.u-strasbg.fr/cgi-bin/cdsbib?1990RMxAA..21..381G" xr:uid="{00000000-0004-0000-0000-000027000000}"/>
    <hyperlink ref="AP4811" r:id="rId41" display="http://cdsbib.u-strasbg.fr/cgi-bin/cdsbib?1990RMxAA..21..381G" xr:uid="{00000000-0004-0000-0000-000028000000}"/>
    <hyperlink ref="AP4807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"/>
  <sheetViews>
    <sheetView workbookViewId="0"/>
  </sheetViews>
  <sheetFormatPr defaultRowHeight="12.75" x14ac:dyDescent="0.2"/>
  <cols>
    <col min="1" max="1" width="12.5703125" style="3" customWidth="1"/>
    <col min="2" max="2" width="3.7109375" style="3" customWidth="1"/>
    <col min="3" max="3" width="9.7109375" style="3" customWidth="1"/>
    <col min="4" max="4" width="9.140625" style="3"/>
    <col min="5" max="5" width="12.140625" style="3" customWidth="1"/>
    <col min="6" max="6" width="7.5703125" style="3" customWidth="1"/>
    <col min="7" max="7" width="8.140625" style="4" customWidth="1"/>
    <col min="8" max="12" width="8.42578125" style="3" customWidth="1"/>
    <col min="13" max="13" width="9.140625" style="3"/>
    <col min="14" max="14" width="1.140625" style="3" customWidth="1"/>
    <col min="15" max="16384" width="9.140625" style="3"/>
  </cols>
  <sheetData>
    <row r="1" spans="1:13" ht="20.25" x14ac:dyDescent="0.3">
      <c r="A1" s="1" t="s">
        <v>286</v>
      </c>
      <c r="B1" s="2"/>
      <c r="C1" s="3" t="s">
        <v>257</v>
      </c>
      <c r="D1" s="3" t="s">
        <v>254</v>
      </c>
    </row>
    <row r="2" spans="1:13" x14ac:dyDescent="0.2">
      <c r="A2" s="3" t="s">
        <v>282</v>
      </c>
      <c r="B2" s="2"/>
      <c r="C2" s="3" t="s">
        <v>285</v>
      </c>
    </row>
    <row r="3" spans="1:13" ht="13.5" thickBot="1" x14ac:dyDescent="0.25">
      <c r="B3" s="2"/>
      <c r="C3" s="12"/>
      <c r="D3" s="12"/>
    </row>
    <row r="4" spans="1:13" ht="13.5" thickBot="1" x14ac:dyDescent="0.25">
      <c r="A4" s="3" t="s">
        <v>261</v>
      </c>
      <c r="B4" s="9"/>
      <c r="C4" s="14">
        <v>41864.30517</v>
      </c>
      <c r="D4" s="15">
        <v>0.81809827999999996</v>
      </c>
      <c r="E4" s="11"/>
    </row>
    <row r="5" spans="1:13" x14ac:dyDescent="0.2">
      <c r="B5" s="2"/>
      <c r="C5" s="13"/>
      <c r="D5" s="13">
        <v>0.81809399999999999</v>
      </c>
      <c r="E5" s="3" t="s">
        <v>269</v>
      </c>
    </row>
    <row r="6" spans="1:13" x14ac:dyDescent="0.2">
      <c r="A6" s="3" t="s">
        <v>253</v>
      </c>
      <c r="B6" s="2"/>
      <c r="D6" s="3">
        <v>0.81801400000000002</v>
      </c>
      <c r="E6" s="3" t="s">
        <v>281</v>
      </c>
    </row>
    <row r="7" spans="1:13" x14ac:dyDescent="0.2">
      <c r="A7" s="3" t="s">
        <v>258</v>
      </c>
      <c r="B7" s="2"/>
      <c r="C7" s="3">
        <v>42956.465700000001</v>
      </c>
    </row>
    <row r="8" spans="1:13" x14ac:dyDescent="0.2">
      <c r="A8" s="3" t="s">
        <v>277</v>
      </c>
      <c r="B8" s="2"/>
      <c r="C8" s="3">
        <v>0.81809827999999996</v>
      </c>
    </row>
    <row r="9" spans="1:13" x14ac:dyDescent="0.2">
      <c r="A9" s="3" t="s">
        <v>279</v>
      </c>
      <c r="B9" s="2"/>
      <c r="C9" s="5">
        <v>0.2</v>
      </c>
    </row>
    <row r="10" spans="1:13" x14ac:dyDescent="0.2">
      <c r="B10" s="2"/>
    </row>
    <row r="11" spans="1:13" x14ac:dyDescent="0.2">
      <c r="A11" s="3" t="s">
        <v>283</v>
      </c>
      <c r="C11" s="2">
        <f>SLOPE(G19:G39,F19:F39)</f>
        <v>-1.4418516968725191E-6</v>
      </c>
      <c r="D11" s="2"/>
    </row>
    <row r="13" spans="1:13" ht="13.5" thickBot="1" x14ac:dyDescent="0.25">
      <c r="A13" s="3" t="s">
        <v>289</v>
      </c>
      <c r="C13" s="3">
        <f>C39+C14/2</f>
        <v>46238.256348419076</v>
      </c>
      <c r="E13" s="12"/>
    </row>
    <row r="14" spans="1:13" ht="13.5" thickBot="1" x14ac:dyDescent="0.25">
      <c r="A14" s="3" t="s">
        <v>273</v>
      </c>
      <c r="C14" s="2">
        <f>C8+C11</f>
        <v>0.81809683814830303</v>
      </c>
      <c r="D14" s="9"/>
      <c r="E14" s="21"/>
      <c r="F14" s="11"/>
    </row>
    <row r="15" spans="1:13" ht="13.5" thickBot="1" x14ac:dyDescent="0.25">
      <c r="C15" s="12"/>
      <c r="D15" s="12"/>
      <c r="E15" s="13"/>
    </row>
    <row r="16" spans="1:13" ht="13.5" thickBot="1" x14ac:dyDescent="0.25">
      <c r="A16" s="3" t="s">
        <v>272</v>
      </c>
      <c r="B16" s="10"/>
      <c r="C16" s="14">
        <f>C13</f>
        <v>46238.256348419076</v>
      </c>
      <c r="D16" s="16">
        <f>C14</f>
        <v>0.81809683814830303</v>
      </c>
      <c r="E16" s="11"/>
      <c r="G16" s="4" t="s">
        <v>256</v>
      </c>
      <c r="M16" s="3" t="s">
        <v>255</v>
      </c>
    </row>
    <row r="17" spans="1:13" x14ac:dyDescent="0.2">
      <c r="C17" s="13"/>
      <c r="D17" s="13"/>
      <c r="E17" s="2"/>
    </row>
    <row r="18" spans="1:13" ht="13.5" thickBot="1" x14ac:dyDescent="0.25">
      <c r="A18" s="22" t="s">
        <v>284</v>
      </c>
      <c r="B18" s="23" t="s">
        <v>288</v>
      </c>
      <c r="C18" s="22" t="s">
        <v>287</v>
      </c>
      <c r="D18" s="22" t="s">
        <v>259</v>
      </c>
      <c r="E18" s="22" t="s">
        <v>271</v>
      </c>
      <c r="F18" s="22" t="s">
        <v>270</v>
      </c>
      <c r="G18" s="24" t="s">
        <v>274</v>
      </c>
      <c r="H18" s="25" t="s">
        <v>261</v>
      </c>
      <c r="I18" s="25" t="s">
        <v>267</v>
      </c>
      <c r="J18" s="25" t="s">
        <v>262</v>
      </c>
      <c r="K18" s="25" t="s">
        <v>275</v>
      </c>
      <c r="L18" s="25" t="s">
        <v>278</v>
      </c>
      <c r="M18" s="25" t="s">
        <v>260</v>
      </c>
    </row>
    <row r="19" spans="1:13" x14ac:dyDescent="0.2">
      <c r="A19" s="17" t="s">
        <v>264</v>
      </c>
      <c r="B19" s="18"/>
      <c r="C19" s="13">
        <v>34987.385199999997</v>
      </c>
      <c r="D19" s="13"/>
      <c r="E19" s="19">
        <f t="shared" ref="E19:E41" si="0">(C19-C$7)/C$8</f>
        <v>-9740.9818536716684</v>
      </c>
      <c r="F19" s="19">
        <v>-9741</v>
      </c>
      <c r="G19" s="20">
        <f t="shared" ref="G19:G41" si="1">C19-(C$7+F19*C$8)</f>
        <v>1.4845479992800392E-2</v>
      </c>
      <c r="H19" s="13"/>
      <c r="I19" s="13"/>
      <c r="J19" s="13">
        <f>G19</f>
        <v>1.4845479992800392E-2</v>
      </c>
      <c r="K19" s="13"/>
      <c r="L19" s="13"/>
      <c r="M19" s="13">
        <v>1.5285427952453679E-2</v>
      </c>
    </row>
    <row r="20" spans="1:13" x14ac:dyDescent="0.2">
      <c r="A20" s="3" t="s">
        <v>268</v>
      </c>
      <c r="C20" s="3">
        <v>39672.618799999997</v>
      </c>
      <c r="E20" s="3">
        <f t="shared" si="0"/>
        <v>-4014.0004939259916</v>
      </c>
      <c r="F20" s="3">
        <v>-4014</v>
      </c>
      <c r="G20" s="4">
        <f t="shared" si="1"/>
        <v>-4.0408000495517626E-4</v>
      </c>
      <c r="I20" s="3">
        <f t="shared" ref="I20:I25" si="2">G20</f>
        <v>-4.0408000495517626E-4</v>
      </c>
      <c r="M20" s="3">
        <v>5.0352485290494292E-3</v>
      </c>
    </row>
    <row r="21" spans="1:13" x14ac:dyDescent="0.2">
      <c r="A21" s="3" t="s">
        <v>268</v>
      </c>
      <c r="B21" s="2"/>
      <c r="C21" s="3">
        <v>40038.310400000002</v>
      </c>
      <c r="E21" s="3">
        <f t="shared" si="0"/>
        <v>-3566.9984540243731</v>
      </c>
      <c r="F21" s="3">
        <v>-3567</v>
      </c>
      <c r="G21" s="4">
        <f t="shared" si="1"/>
        <v>1.2647600015043281E-3</v>
      </c>
      <c r="I21" s="3">
        <f t="shared" si="2"/>
        <v>1.2647600015043281E-3</v>
      </c>
      <c r="M21" s="3">
        <v>4.2352083330896425E-3</v>
      </c>
    </row>
    <row r="22" spans="1:13" x14ac:dyDescent="0.2">
      <c r="A22" s="3" t="s">
        <v>268</v>
      </c>
      <c r="B22" s="2"/>
      <c r="C22" s="3">
        <v>40403.183100000002</v>
      </c>
      <c r="E22" s="3">
        <f t="shared" si="0"/>
        <v>-3120.9973941028197</v>
      </c>
      <c r="F22" s="3">
        <v>-3121</v>
      </c>
      <c r="G22" s="4">
        <f t="shared" si="1"/>
        <v>2.131879999069497E-3</v>
      </c>
      <c r="I22" s="3">
        <f t="shared" si="2"/>
        <v>2.131879999069497E-3</v>
      </c>
      <c r="M22" s="3">
        <v>3.4369579362259622E-3</v>
      </c>
    </row>
    <row r="23" spans="1:13" x14ac:dyDescent="0.2">
      <c r="A23" s="3" t="s">
        <v>268</v>
      </c>
      <c r="B23" s="2"/>
      <c r="C23" s="3">
        <v>40768.052499999998</v>
      </c>
      <c r="E23" s="3">
        <f t="shared" si="0"/>
        <v>-2675.0003679264582</v>
      </c>
      <c r="F23" s="3">
        <v>-2675</v>
      </c>
      <c r="G23" s="4">
        <f t="shared" si="1"/>
        <v>-3.0100000003585592E-4</v>
      </c>
      <c r="I23" s="3">
        <f t="shared" si="2"/>
        <v>-3.0100000003585592E-4</v>
      </c>
      <c r="M23" s="3">
        <v>2.6387075393622824E-3</v>
      </c>
    </row>
    <row r="24" spans="1:13" x14ac:dyDescent="0.2">
      <c r="A24" s="3" t="s">
        <v>268</v>
      </c>
      <c r="B24" s="2"/>
      <c r="C24" s="3">
        <v>41133.741699999999</v>
      </c>
      <c r="E24" s="3">
        <f t="shared" si="0"/>
        <v>-2228.0012616577096</v>
      </c>
      <c r="F24" s="3">
        <v>-2228</v>
      </c>
      <c r="G24" s="4">
        <f t="shared" si="1"/>
        <v>-1.0321599984308705E-3</v>
      </c>
      <c r="I24" s="3">
        <f t="shared" si="2"/>
        <v>-1.0321599984308705E-3</v>
      </c>
      <c r="M24" s="3">
        <v>1.8386673434024955E-3</v>
      </c>
    </row>
    <row r="25" spans="1:13" x14ac:dyDescent="0.2">
      <c r="A25" s="3" t="s">
        <v>268</v>
      </c>
      <c r="B25" s="2"/>
      <c r="C25" s="3">
        <v>41498.616199999997</v>
      </c>
      <c r="E25" s="3">
        <f t="shared" si="0"/>
        <v>-1781.9980015115102</v>
      </c>
      <c r="F25" s="3">
        <v>-1782</v>
      </c>
      <c r="G25" s="4">
        <f t="shared" si="1"/>
        <v>1.6349599973182194E-3</v>
      </c>
      <c r="I25" s="3">
        <f t="shared" si="2"/>
        <v>1.6349599973182194E-3</v>
      </c>
      <c r="M25" s="3">
        <v>1.0404169465388154E-3</v>
      </c>
    </row>
    <row r="26" spans="1:13" x14ac:dyDescent="0.2">
      <c r="A26" s="3" t="s">
        <v>261</v>
      </c>
      <c r="B26" s="2"/>
      <c r="C26" s="3">
        <v>41864.30517</v>
      </c>
      <c r="E26" s="3">
        <f t="shared" si="0"/>
        <v>-1334.9991763825749</v>
      </c>
      <c r="F26" s="3">
        <v>-1335</v>
      </c>
      <c r="G26" s="4">
        <f t="shared" si="1"/>
        <v>6.7380000109551474E-4</v>
      </c>
      <c r="H26" s="3">
        <f>G26</f>
        <v>6.7380000109551474E-4</v>
      </c>
      <c r="M26" s="3">
        <v>2.4037675057902855E-4</v>
      </c>
    </row>
    <row r="27" spans="1:13" x14ac:dyDescent="0.2">
      <c r="A27" s="3" t="s">
        <v>268</v>
      </c>
      <c r="B27" s="2"/>
      <c r="C27" s="3">
        <v>41864.305200000003</v>
      </c>
      <c r="E27" s="3">
        <f t="shared" si="0"/>
        <v>-1334.9991397121605</v>
      </c>
      <c r="F27" s="3">
        <v>-1335</v>
      </c>
      <c r="G27" s="4">
        <f t="shared" si="1"/>
        <v>7.0380000397562981E-4</v>
      </c>
      <c r="I27" s="3">
        <f>G27</f>
        <v>7.0380000397562981E-4</v>
      </c>
      <c r="M27" s="3">
        <v>2.4037675057902855E-4</v>
      </c>
    </row>
    <row r="28" spans="1:13" x14ac:dyDescent="0.2">
      <c r="A28" s="3" t="s">
        <v>266</v>
      </c>
      <c r="B28" s="2"/>
      <c r="C28" s="3">
        <v>41931.389000000003</v>
      </c>
      <c r="E28" s="3">
        <f t="shared" si="0"/>
        <v>-1252.9994562511461</v>
      </c>
      <c r="F28" s="3">
        <v>-1253</v>
      </c>
      <c r="G28" s="4">
        <f t="shared" si="1"/>
        <v>4.4483999954536557E-4</v>
      </c>
      <c r="M28" s="3">
        <v>9.3613224698262261E-5</v>
      </c>
    </row>
    <row r="29" spans="1:13" x14ac:dyDescent="0.2">
      <c r="A29" s="3" t="s">
        <v>268</v>
      </c>
      <c r="B29" s="2"/>
      <c r="C29" s="3">
        <v>42229.177900000002</v>
      </c>
      <c r="E29" s="3">
        <f t="shared" si="0"/>
        <v>-888.99807979060688</v>
      </c>
      <c r="F29" s="3">
        <v>-889</v>
      </c>
      <c r="G29" s="4">
        <f t="shared" si="1"/>
        <v>1.5709200015407987E-3</v>
      </c>
      <c r="I29" s="3">
        <f>G29</f>
        <v>1.5709200015407987E-3</v>
      </c>
      <c r="M29" s="3">
        <v>-5.5787364628465141E-4</v>
      </c>
    </row>
    <row r="30" spans="1:13" x14ac:dyDescent="0.2">
      <c r="A30" s="3" t="s">
        <v>268</v>
      </c>
      <c r="B30" s="2"/>
      <c r="C30" s="3">
        <v>42594.867599999998</v>
      </c>
      <c r="E30" s="3">
        <f t="shared" si="0"/>
        <v>-441.99836234835124</v>
      </c>
      <c r="F30" s="3">
        <v>-442</v>
      </c>
      <c r="G30" s="4">
        <f t="shared" si="1"/>
        <v>1.3397599977906793E-3</v>
      </c>
      <c r="I30" s="3">
        <f>G30</f>
        <v>1.3397599977906793E-3</v>
      </c>
      <c r="M30" s="3">
        <v>-1.3579138422444383E-3</v>
      </c>
    </row>
    <row r="31" spans="1:13" x14ac:dyDescent="0.2">
      <c r="A31" s="3" t="s">
        <v>263</v>
      </c>
      <c r="B31" s="2" t="s">
        <v>276</v>
      </c>
      <c r="C31" s="3">
        <v>42956.465700000001</v>
      </c>
      <c r="E31" s="3">
        <f t="shared" si="0"/>
        <v>0</v>
      </c>
      <c r="F31" s="3">
        <v>0</v>
      </c>
      <c r="G31" s="4">
        <f t="shared" si="1"/>
        <v>0</v>
      </c>
      <c r="J31" s="3">
        <f>G31</f>
        <v>0</v>
      </c>
      <c r="M31" s="3">
        <v>-2.1490050427236907E-3</v>
      </c>
    </row>
    <row r="32" spans="1:13" x14ac:dyDescent="0.2">
      <c r="A32" s="3" t="s">
        <v>268</v>
      </c>
      <c r="B32" s="2"/>
      <c r="C32" s="3">
        <v>42959.7382</v>
      </c>
      <c r="E32" s="3">
        <f t="shared" si="0"/>
        <v>4.0001306444491327</v>
      </c>
      <c r="F32" s="3">
        <v>4</v>
      </c>
      <c r="G32" s="4">
        <f t="shared" si="1"/>
        <v>1.0687999747460708E-4</v>
      </c>
      <c r="I32" s="3">
        <f>G32</f>
        <v>1.0687999747460708E-4</v>
      </c>
      <c r="M32" s="3">
        <v>-2.1561642391081182E-3</v>
      </c>
    </row>
    <row r="33" spans="1:13" x14ac:dyDescent="0.2">
      <c r="A33" s="3" t="s">
        <v>268</v>
      </c>
      <c r="B33" s="2"/>
      <c r="C33" s="3">
        <v>43324.6086</v>
      </c>
      <c r="E33" s="3">
        <f t="shared" si="0"/>
        <v>449.99837916784145</v>
      </c>
      <c r="F33" s="3">
        <v>450</v>
      </c>
      <c r="G33" s="4">
        <f t="shared" si="1"/>
        <v>-1.3259999977890402E-3</v>
      </c>
      <c r="I33" s="3">
        <f>G33</f>
        <v>-1.3259999977890402E-3</v>
      </c>
      <c r="M33" s="3">
        <v>-2.9544146359717985E-3</v>
      </c>
    </row>
    <row r="34" spans="1:13" x14ac:dyDescent="0.2">
      <c r="A34" s="3" t="s">
        <v>268</v>
      </c>
      <c r="B34" s="2"/>
      <c r="C34" s="3">
        <v>43690.301500000001</v>
      </c>
      <c r="E34" s="3">
        <f t="shared" si="0"/>
        <v>897.00200812059006</v>
      </c>
      <c r="F34" s="3">
        <v>897</v>
      </c>
      <c r="G34" s="4">
        <f t="shared" si="1"/>
        <v>1.6428399976575747E-3</v>
      </c>
      <c r="I34" s="3">
        <f>G34</f>
        <v>1.6428399976575747E-3</v>
      </c>
      <c r="M34" s="3">
        <v>-3.7544548319315852E-3</v>
      </c>
    </row>
    <row r="35" spans="1:13" x14ac:dyDescent="0.2">
      <c r="A35" s="3" t="s">
        <v>264</v>
      </c>
      <c r="B35" s="2" t="s">
        <v>276</v>
      </c>
      <c r="C35" s="3">
        <v>46210.851799999997</v>
      </c>
      <c r="E35" s="3">
        <f t="shared" si="0"/>
        <v>3977.9891726456094</v>
      </c>
      <c r="F35" s="3">
        <v>3978</v>
      </c>
      <c r="G35" s="4">
        <f t="shared" si="1"/>
        <v>-8.8578400027472526E-3</v>
      </c>
      <c r="J35" s="3">
        <f t="shared" ref="J35:J40" si="3">G35</f>
        <v>-8.8578400027472526E-3</v>
      </c>
      <c r="M35" s="3">
        <v>-9.2688258470369628E-3</v>
      </c>
    </row>
    <row r="36" spans="1:13" x14ac:dyDescent="0.2">
      <c r="A36" s="3" t="s">
        <v>264</v>
      </c>
      <c r="B36" s="2" t="s">
        <v>276</v>
      </c>
      <c r="C36" s="3">
        <v>46224.755599999997</v>
      </c>
      <c r="E36" s="3">
        <f t="shared" si="0"/>
        <v>3994.9844412336329</v>
      </c>
      <c r="F36" s="3">
        <v>3995</v>
      </c>
      <c r="G36" s="4">
        <f t="shared" si="1"/>
        <v>-1.2728600006084889E-2</v>
      </c>
      <c r="J36" s="3">
        <f t="shared" si="3"/>
        <v>-1.2728600006084889E-2</v>
      </c>
      <c r="M36" s="3">
        <v>-9.2992524316707799E-3</v>
      </c>
    </row>
    <row r="37" spans="1:13" x14ac:dyDescent="0.2">
      <c r="A37" s="3" t="s">
        <v>264</v>
      </c>
      <c r="B37" s="2" t="s">
        <v>280</v>
      </c>
      <c r="C37" s="3">
        <v>46231.715400000001</v>
      </c>
      <c r="E37" s="3">
        <f t="shared" si="0"/>
        <v>4003.4917320691598</v>
      </c>
      <c r="F37" s="3">
        <v>4003.5</v>
      </c>
      <c r="G37" s="4">
        <f t="shared" si="1"/>
        <v>-6.7639799963217229E-3</v>
      </c>
      <c r="J37" s="3">
        <f t="shared" si="3"/>
        <v>-6.7639799963217229E-3</v>
      </c>
      <c r="M37" s="3">
        <v>-9.3144657239876884E-3</v>
      </c>
    </row>
    <row r="38" spans="1:13" x14ac:dyDescent="0.2">
      <c r="A38" s="3" t="s">
        <v>264</v>
      </c>
      <c r="B38" s="2" t="s">
        <v>280</v>
      </c>
      <c r="C38" s="3">
        <v>46231.719899999996</v>
      </c>
      <c r="E38" s="3">
        <f t="shared" si="0"/>
        <v>4003.4972326307739</v>
      </c>
      <c r="F38" s="3">
        <v>4003.5</v>
      </c>
      <c r="G38" s="4">
        <f t="shared" si="1"/>
        <v>-2.2639800008619204E-3</v>
      </c>
      <c r="J38" s="3">
        <f t="shared" si="3"/>
        <v>-2.2639800008619204E-3</v>
      </c>
      <c r="M38" s="3">
        <v>-9.3144657239876884E-3</v>
      </c>
    </row>
    <row r="39" spans="1:13" x14ac:dyDescent="0.2">
      <c r="A39" s="3" t="s">
        <v>264</v>
      </c>
      <c r="B39" s="2" t="s">
        <v>276</v>
      </c>
      <c r="C39" s="3">
        <v>46237.847300000001</v>
      </c>
      <c r="E39" s="3">
        <f t="shared" si="0"/>
        <v>4010.9870418013847</v>
      </c>
      <c r="F39" s="3">
        <v>4011</v>
      </c>
      <c r="G39" s="4">
        <f t="shared" si="1"/>
        <v>-1.0601080000924412E-2</v>
      </c>
      <c r="J39" s="3">
        <f t="shared" si="3"/>
        <v>-1.0601080000924412E-2</v>
      </c>
      <c r="M39" s="3">
        <v>-9.3278892172084897E-3</v>
      </c>
    </row>
    <row r="40" spans="1:13" x14ac:dyDescent="0.2">
      <c r="A40" s="3" t="s">
        <v>281</v>
      </c>
      <c r="B40" s="2"/>
      <c r="C40" s="3">
        <v>51347.670879999998</v>
      </c>
      <c r="E40" s="6">
        <f t="shared" si="0"/>
        <v>10256.964701111458</v>
      </c>
      <c r="F40" s="6">
        <v>10257</v>
      </c>
      <c r="G40" s="7">
        <f t="shared" si="1"/>
        <v>-2.8877960001409519E-2</v>
      </c>
      <c r="J40" s="3">
        <f t="shared" si="3"/>
        <v>-2.8877960001409519E-2</v>
      </c>
      <c r="M40" s="3">
        <v>-2.0506974371492223E-2</v>
      </c>
    </row>
    <row r="41" spans="1:13" x14ac:dyDescent="0.2">
      <c r="A41" s="6" t="s">
        <v>265</v>
      </c>
      <c r="B41" s="8" t="s">
        <v>280</v>
      </c>
      <c r="C41" s="6">
        <v>51622.969640000003</v>
      </c>
      <c r="D41" s="6">
        <v>2.5000000000000001E-4</v>
      </c>
      <c r="E41" s="6">
        <f t="shared" si="0"/>
        <v>10593.475321815862</v>
      </c>
      <c r="F41" s="6">
        <v>10593.5</v>
      </c>
      <c r="G41" s="7">
        <f t="shared" si="1"/>
        <v>-2.0189179995213635E-2</v>
      </c>
      <c r="H41" s="6"/>
      <c r="I41" s="6"/>
      <c r="J41" s="6"/>
      <c r="K41" s="6"/>
      <c r="L41" s="6">
        <f>G41</f>
        <v>-2.0189179995213635E-2</v>
      </c>
      <c r="M41" s="3">
        <v>-2.1109241767332199E-2</v>
      </c>
    </row>
    <row r="42" spans="1:13" x14ac:dyDescent="0.2">
      <c r="B42" s="2"/>
      <c r="M42" s="3" t="s">
        <v>252</v>
      </c>
    </row>
    <row r="43" spans="1:13" x14ac:dyDescent="0.2">
      <c r="B43" s="2"/>
    </row>
    <row r="44" spans="1:13" x14ac:dyDescent="0.2">
      <c r="A44" s="3" t="s">
        <v>275</v>
      </c>
      <c r="C44" s="3">
        <v>48414.792999999998</v>
      </c>
      <c r="E44" s="3">
        <f t="shared" ref="E44:E78" si="4">(C44-C$7)/C$8</f>
        <v>6671.9701452006448</v>
      </c>
      <c r="F44" s="3">
        <v>6672</v>
      </c>
      <c r="G44" s="4">
        <f t="shared" ref="G44:G78" si="5">C44-(C$7+F44*C$8)</f>
        <v>-2.4424160001217388E-2</v>
      </c>
      <c r="K44" s="3">
        <f t="shared" ref="K44:K78" si="6">G44</f>
        <v>-2.4424160001217388E-2</v>
      </c>
      <c r="M44" s="3" t="s">
        <v>252</v>
      </c>
    </row>
    <row r="45" spans="1:13" x14ac:dyDescent="0.2">
      <c r="A45" s="3" t="s">
        <v>275</v>
      </c>
      <c r="C45" s="3">
        <v>48801.754999999997</v>
      </c>
      <c r="E45" s="3">
        <f t="shared" si="4"/>
        <v>7144.9719952962096</v>
      </c>
      <c r="F45" s="3">
        <v>7145</v>
      </c>
      <c r="G45" s="4">
        <f t="shared" si="5"/>
        <v>-2.2910600004252046E-2</v>
      </c>
      <c r="K45" s="3">
        <f t="shared" si="6"/>
        <v>-2.2910600004252046E-2</v>
      </c>
    </row>
    <row r="46" spans="1:13" x14ac:dyDescent="0.2">
      <c r="A46" s="3" t="s">
        <v>275</v>
      </c>
      <c r="C46" s="3">
        <v>48901.572</v>
      </c>
      <c r="E46" s="3">
        <f t="shared" si="4"/>
        <v>7266.9830084473469</v>
      </c>
      <c r="F46" s="3">
        <v>7267</v>
      </c>
      <c r="G46" s="4">
        <f t="shared" si="5"/>
        <v>-1.3900760000979062E-2</v>
      </c>
      <c r="K46" s="3">
        <f t="shared" si="6"/>
        <v>-1.3900760000979062E-2</v>
      </c>
    </row>
    <row r="47" spans="1:13" x14ac:dyDescent="0.2">
      <c r="A47" s="3" t="s">
        <v>275</v>
      </c>
      <c r="C47" s="3">
        <v>49134.726000000002</v>
      </c>
      <c r="E47" s="3">
        <f t="shared" si="4"/>
        <v>7551.9781070802419</v>
      </c>
      <c r="F47" s="3">
        <v>7552</v>
      </c>
      <c r="G47" s="4">
        <f t="shared" si="5"/>
        <v>-1.7910559996380471E-2</v>
      </c>
      <c r="K47" s="3">
        <f t="shared" si="6"/>
        <v>-1.7910559996380471E-2</v>
      </c>
    </row>
    <row r="48" spans="1:13" x14ac:dyDescent="0.2">
      <c r="A48" s="3" t="s">
        <v>275</v>
      </c>
      <c r="C48" s="3">
        <v>49165.817000000003</v>
      </c>
      <c r="E48" s="3">
        <f t="shared" si="4"/>
        <v>7589.9820984833295</v>
      </c>
      <c r="F48" s="3">
        <v>7590</v>
      </c>
      <c r="G48" s="4">
        <f t="shared" si="5"/>
        <v>-1.4645199997175951E-2</v>
      </c>
      <c r="K48" s="3">
        <f t="shared" si="6"/>
        <v>-1.4645199997175951E-2</v>
      </c>
    </row>
    <row r="49" spans="1:11" x14ac:dyDescent="0.2">
      <c r="A49" s="3" t="s">
        <v>275</v>
      </c>
      <c r="C49" s="3">
        <v>49184.631999999998</v>
      </c>
      <c r="E49" s="3">
        <f t="shared" si="4"/>
        <v>7612.9805577882371</v>
      </c>
      <c r="F49" s="3">
        <v>7613</v>
      </c>
      <c r="G49" s="4">
        <f t="shared" si="5"/>
        <v>-1.5905640000710264E-2</v>
      </c>
      <c r="K49" s="3">
        <f t="shared" si="6"/>
        <v>-1.5905640000710264E-2</v>
      </c>
    </row>
    <row r="50" spans="1:11" x14ac:dyDescent="0.2">
      <c r="A50" s="3" t="s">
        <v>275</v>
      </c>
      <c r="C50" s="3">
        <v>49238.627999999997</v>
      </c>
      <c r="E50" s="3">
        <f t="shared" si="4"/>
        <v>7678.9824078349075</v>
      </c>
      <c r="F50" s="3">
        <v>7679</v>
      </c>
      <c r="G50" s="4">
        <f t="shared" si="5"/>
        <v>-1.4392120006959885E-2</v>
      </c>
      <c r="K50" s="3">
        <f t="shared" si="6"/>
        <v>-1.4392120006959885E-2</v>
      </c>
    </row>
    <row r="51" spans="1:11" x14ac:dyDescent="0.2">
      <c r="A51" s="3" t="s">
        <v>275</v>
      </c>
      <c r="C51" s="3">
        <v>49247.627</v>
      </c>
      <c r="E51" s="3">
        <f t="shared" si="4"/>
        <v>7689.9823087270152</v>
      </c>
      <c r="F51" s="3">
        <v>7690</v>
      </c>
      <c r="G51" s="4">
        <f t="shared" si="5"/>
        <v>-1.4473199997155461E-2</v>
      </c>
      <c r="K51" s="3">
        <f t="shared" si="6"/>
        <v>-1.4473199997155461E-2</v>
      </c>
    </row>
    <row r="52" spans="1:11" x14ac:dyDescent="0.2">
      <c r="A52" s="3" t="s">
        <v>275</v>
      </c>
      <c r="C52" s="3">
        <v>49480.784</v>
      </c>
      <c r="E52" s="3">
        <f t="shared" si="4"/>
        <v>7974.9810744009865</v>
      </c>
      <c r="F52" s="3">
        <v>7975</v>
      </c>
      <c r="G52" s="4">
        <f t="shared" si="5"/>
        <v>-1.5483000002859626E-2</v>
      </c>
      <c r="K52" s="3">
        <f t="shared" si="6"/>
        <v>-1.5483000002859626E-2</v>
      </c>
    </row>
    <row r="53" spans="1:11" x14ac:dyDescent="0.2">
      <c r="A53" s="3" t="s">
        <v>275</v>
      </c>
      <c r="C53" s="3">
        <v>49507.779300000002</v>
      </c>
      <c r="E53" s="3">
        <f t="shared" si="4"/>
        <v>8007.9786990873536</v>
      </c>
      <c r="F53" s="3">
        <v>8008</v>
      </c>
      <c r="G53" s="4">
        <f t="shared" si="5"/>
        <v>-1.7426239995984361E-2</v>
      </c>
      <c r="K53" s="3">
        <f t="shared" si="6"/>
        <v>-1.7426239995984361E-2</v>
      </c>
    </row>
    <row r="54" spans="1:11" x14ac:dyDescent="0.2">
      <c r="A54" s="3" t="s">
        <v>275</v>
      </c>
      <c r="C54" s="3">
        <v>49602.68</v>
      </c>
      <c r="E54" s="3">
        <f t="shared" si="4"/>
        <v>8123.9802875517598</v>
      </c>
      <c r="F54" s="3">
        <v>8124</v>
      </c>
      <c r="G54" s="4">
        <f t="shared" si="5"/>
        <v>-1.6126720001921058E-2</v>
      </c>
      <c r="K54" s="3">
        <f t="shared" si="6"/>
        <v>-1.6126720001921058E-2</v>
      </c>
    </row>
    <row r="55" spans="1:11" x14ac:dyDescent="0.2">
      <c r="A55" s="3" t="s">
        <v>275</v>
      </c>
      <c r="C55" s="3">
        <v>49607.588000000003</v>
      </c>
      <c r="E55" s="3">
        <f t="shared" si="4"/>
        <v>8129.9795667581684</v>
      </c>
      <c r="F55" s="3">
        <v>8130</v>
      </c>
      <c r="G55" s="4">
        <f t="shared" si="5"/>
        <v>-1.6716399994038511E-2</v>
      </c>
      <c r="K55" s="3">
        <f t="shared" si="6"/>
        <v>-1.6716399994038511E-2</v>
      </c>
    </row>
    <row r="56" spans="1:11" x14ac:dyDescent="0.2">
      <c r="A56" s="3" t="s">
        <v>275</v>
      </c>
      <c r="C56" s="3">
        <v>49616.586000000003</v>
      </c>
      <c r="E56" s="3">
        <f t="shared" si="4"/>
        <v>8140.9782453032449</v>
      </c>
      <c r="F56" s="3">
        <v>8141</v>
      </c>
      <c r="G56" s="4">
        <f t="shared" si="5"/>
        <v>-1.779747999535175E-2</v>
      </c>
      <c r="K56" s="3">
        <f t="shared" si="6"/>
        <v>-1.779747999535175E-2</v>
      </c>
    </row>
    <row r="57" spans="1:11" x14ac:dyDescent="0.2">
      <c r="A57" s="3" t="s">
        <v>275</v>
      </c>
      <c r="C57" s="3">
        <v>49625.586000000003</v>
      </c>
      <c r="E57" s="3">
        <f t="shared" si="4"/>
        <v>8151.9793685423747</v>
      </c>
      <c r="F57" s="3">
        <v>8152</v>
      </c>
      <c r="G57" s="4">
        <f t="shared" si="5"/>
        <v>-1.6878559996257536E-2</v>
      </c>
      <c r="K57" s="3">
        <f t="shared" si="6"/>
        <v>-1.6878559996257536E-2</v>
      </c>
    </row>
    <row r="58" spans="1:11" x14ac:dyDescent="0.2">
      <c r="A58" s="3" t="s">
        <v>275</v>
      </c>
      <c r="C58" s="3">
        <v>49625.587</v>
      </c>
      <c r="E58" s="3">
        <f t="shared" si="4"/>
        <v>8151.9805908893968</v>
      </c>
      <c r="F58" s="3">
        <v>8152</v>
      </c>
      <c r="G58" s="4">
        <f t="shared" si="5"/>
        <v>-1.5878559999691788E-2</v>
      </c>
      <c r="K58" s="3">
        <f t="shared" si="6"/>
        <v>-1.5878559999691788E-2</v>
      </c>
    </row>
    <row r="59" spans="1:11" x14ac:dyDescent="0.2">
      <c r="A59" s="3" t="s">
        <v>275</v>
      </c>
      <c r="C59" s="3">
        <v>49840.745000000003</v>
      </c>
      <c r="E59" s="3">
        <f t="shared" si="4"/>
        <v>8414.9783324321397</v>
      </c>
      <c r="F59" s="3">
        <v>8415</v>
      </c>
      <c r="G59" s="4">
        <f t="shared" si="5"/>
        <v>-1.7726199999742676E-2</v>
      </c>
      <c r="K59" s="3">
        <f t="shared" si="6"/>
        <v>-1.7726199999742676E-2</v>
      </c>
    </row>
    <row r="60" spans="1:11" x14ac:dyDescent="0.2">
      <c r="A60" s="3" t="s">
        <v>275</v>
      </c>
      <c r="C60" s="3">
        <v>49867.74</v>
      </c>
      <c r="E60" s="3">
        <f t="shared" si="4"/>
        <v>8447.9755904143913</v>
      </c>
      <c r="F60" s="3">
        <v>8448</v>
      </c>
      <c r="G60" s="4">
        <f t="shared" si="5"/>
        <v>-1.9969439999840688E-2</v>
      </c>
      <c r="K60" s="3">
        <f t="shared" si="6"/>
        <v>-1.9969439999840688E-2</v>
      </c>
    </row>
    <row r="61" spans="1:11" x14ac:dyDescent="0.2">
      <c r="A61" s="3" t="s">
        <v>275</v>
      </c>
      <c r="C61" s="3">
        <v>49899.65</v>
      </c>
      <c r="E61" s="3">
        <f t="shared" si="4"/>
        <v>8486.9806840322435</v>
      </c>
      <c r="F61" s="3">
        <v>8487</v>
      </c>
      <c r="G61" s="4">
        <f t="shared" si="5"/>
        <v>-1.5802360001544002E-2</v>
      </c>
      <c r="K61" s="3">
        <f t="shared" si="6"/>
        <v>-1.5802360001544002E-2</v>
      </c>
    </row>
    <row r="62" spans="1:11" x14ac:dyDescent="0.2">
      <c r="A62" s="3" t="s">
        <v>275</v>
      </c>
      <c r="C62" s="3">
        <v>49917.644999999997</v>
      </c>
      <c r="E62" s="3">
        <f t="shared" si="4"/>
        <v>8508.9768187753634</v>
      </c>
      <c r="F62" s="3">
        <v>8509</v>
      </c>
      <c r="G62" s="4">
        <f t="shared" si="5"/>
        <v>-1.8964520000736229E-2</v>
      </c>
      <c r="K62" s="3">
        <f t="shared" si="6"/>
        <v>-1.8964520000736229E-2</v>
      </c>
    </row>
    <row r="63" spans="1:11" x14ac:dyDescent="0.2">
      <c r="A63" s="3" t="s">
        <v>275</v>
      </c>
      <c r="C63" s="3">
        <v>49953.642</v>
      </c>
      <c r="E63" s="3">
        <f t="shared" si="4"/>
        <v>8552.9776446908054</v>
      </c>
      <c r="F63" s="3">
        <v>8553</v>
      </c>
      <c r="G63" s="4">
        <f t="shared" si="5"/>
        <v>-1.8288840001332574E-2</v>
      </c>
      <c r="K63" s="3">
        <f t="shared" si="6"/>
        <v>-1.8288840001332574E-2</v>
      </c>
    </row>
    <row r="64" spans="1:11" x14ac:dyDescent="0.2">
      <c r="A64" s="3" t="s">
        <v>275</v>
      </c>
      <c r="C64" s="3">
        <v>49962.641000000003</v>
      </c>
      <c r="E64" s="3">
        <f t="shared" si="4"/>
        <v>8563.9775455829131</v>
      </c>
      <c r="F64" s="3">
        <v>8564</v>
      </c>
      <c r="G64" s="4">
        <f t="shared" si="5"/>
        <v>-1.8369919998804107E-2</v>
      </c>
      <c r="K64" s="3">
        <f t="shared" si="6"/>
        <v>-1.8369919998804107E-2</v>
      </c>
    </row>
    <row r="65" spans="1:11" x14ac:dyDescent="0.2">
      <c r="A65" s="3" t="s">
        <v>275</v>
      </c>
      <c r="C65" s="3">
        <v>50191.707999999999</v>
      </c>
      <c r="E65" s="3">
        <f t="shared" si="4"/>
        <v>8843.9769119182092</v>
      </c>
      <c r="F65" s="3">
        <v>8844</v>
      </c>
      <c r="G65" s="4">
        <f t="shared" si="5"/>
        <v>-1.8888320002588443E-2</v>
      </c>
      <c r="K65" s="3">
        <f t="shared" si="6"/>
        <v>-1.8888320002588443E-2</v>
      </c>
    </row>
    <row r="66" spans="1:11" x14ac:dyDescent="0.2">
      <c r="A66" s="3" t="s">
        <v>275</v>
      </c>
      <c r="C66" s="3">
        <v>50213.792000000001</v>
      </c>
      <c r="E66" s="3">
        <f t="shared" si="4"/>
        <v>8870.9712236529831</v>
      </c>
      <c r="F66" s="3">
        <v>8871</v>
      </c>
      <c r="G66" s="4">
        <f t="shared" si="5"/>
        <v>-2.3541880000266246E-2</v>
      </c>
      <c r="K66" s="3">
        <f t="shared" si="6"/>
        <v>-2.3541880000266246E-2</v>
      </c>
    </row>
    <row r="67" spans="1:11" x14ac:dyDescent="0.2">
      <c r="A67" s="3" t="s">
        <v>275</v>
      </c>
      <c r="C67" s="3">
        <v>50308.692999999999</v>
      </c>
      <c r="E67" s="3">
        <f t="shared" si="4"/>
        <v>8986.9731788214976</v>
      </c>
      <c r="F67" s="3">
        <v>8987</v>
      </c>
      <c r="G67" s="4">
        <f t="shared" si="5"/>
        <v>-2.1942359999229666E-2</v>
      </c>
      <c r="K67" s="3">
        <f t="shared" si="6"/>
        <v>-2.1942359999229666E-2</v>
      </c>
    </row>
    <row r="68" spans="1:11" x14ac:dyDescent="0.2">
      <c r="A68" s="3" t="s">
        <v>275</v>
      </c>
      <c r="C68" s="3">
        <v>50349.599999999999</v>
      </c>
      <c r="E68" s="3">
        <f t="shared" si="4"/>
        <v>9036.9757286373933</v>
      </c>
      <c r="F68" s="3">
        <v>9037</v>
      </c>
      <c r="G68" s="4">
        <f t="shared" si="5"/>
        <v>-1.9856359998811968E-2</v>
      </c>
      <c r="K68" s="3">
        <f t="shared" si="6"/>
        <v>-1.9856359998811968E-2</v>
      </c>
    </row>
    <row r="69" spans="1:11" x14ac:dyDescent="0.2">
      <c r="A69" s="3" t="s">
        <v>275</v>
      </c>
      <c r="C69" s="3">
        <v>50367.601000000002</v>
      </c>
      <c r="E69" s="3">
        <f t="shared" si="4"/>
        <v>9058.9791974626842</v>
      </c>
      <c r="F69" s="3">
        <v>9059</v>
      </c>
      <c r="G69" s="4">
        <f t="shared" si="5"/>
        <v>-1.7018519996781833E-2</v>
      </c>
      <c r="K69" s="3">
        <f t="shared" si="6"/>
        <v>-1.7018519996781833E-2</v>
      </c>
    </row>
    <row r="70" spans="1:11" x14ac:dyDescent="0.2">
      <c r="A70" s="3" t="s">
        <v>275</v>
      </c>
      <c r="C70" s="3">
        <v>50376.6</v>
      </c>
      <c r="E70" s="3">
        <f t="shared" si="4"/>
        <v>9069.9790983547828</v>
      </c>
      <c r="F70" s="3">
        <v>9070</v>
      </c>
      <c r="G70" s="4">
        <f t="shared" si="5"/>
        <v>-1.7099600001529325E-2</v>
      </c>
      <c r="K70" s="3">
        <f t="shared" si="6"/>
        <v>-1.7099600001529325E-2</v>
      </c>
    </row>
    <row r="71" spans="1:11" x14ac:dyDescent="0.2">
      <c r="A71" s="3" t="s">
        <v>275</v>
      </c>
      <c r="C71" s="3">
        <v>50523.855000000003</v>
      </c>
      <c r="E71" s="3">
        <f t="shared" si="4"/>
        <v>9249.9758097523481</v>
      </c>
      <c r="F71" s="3">
        <v>9250</v>
      </c>
      <c r="G71" s="4">
        <f t="shared" si="5"/>
        <v>-1.9789999998465646E-2</v>
      </c>
      <c r="K71" s="3">
        <f t="shared" si="6"/>
        <v>-1.9789999998465646E-2</v>
      </c>
    </row>
    <row r="72" spans="1:11" x14ac:dyDescent="0.2">
      <c r="A72" s="3" t="s">
        <v>275</v>
      </c>
      <c r="C72" s="3">
        <v>50546.764000000003</v>
      </c>
      <c r="E72" s="3">
        <f t="shared" si="4"/>
        <v>9277.9785577840394</v>
      </c>
      <c r="F72" s="3">
        <v>9278</v>
      </c>
      <c r="G72" s="4">
        <f t="shared" si="5"/>
        <v>-1.7541839995828923E-2</v>
      </c>
      <c r="K72" s="3">
        <f t="shared" si="6"/>
        <v>-1.7541839995828923E-2</v>
      </c>
    </row>
    <row r="73" spans="1:11" x14ac:dyDescent="0.2">
      <c r="A73" s="3" t="s">
        <v>275</v>
      </c>
      <c r="C73" s="3">
        <v>50578.665000000001</v>
      </c>
      <c r="E73" s="3">
        <f t="shared" si="4"/>
        <v>9316.9726502786452</v>
      </c>
      <c r="F73" s="3">
        <v>9317</v>
      </c>
      <c r="G73" s="4">
        <f t="shared" si="5"/>
        <v>-2.2374760003003757E-2</v>
      </c>
      <c r="K73" s="3">
        <f t="shared" si="6"/>
        <v>-2.2374760003003757E-2</v>
      </c>
    </row>
    <row r="74" spans="1:11" x14ac:dyDescent="0.2">
      <c r="A74" s="3" t="s">
        <v>275</v>
      </c>
      <c r="C74" s="3">
        <v>50596.669000000002</v>
      </c>
      <c r="E74" s="3">
        <f t="shared" si="4"/>
        <v>9338.9797861450115</v>
      </c>
      <c r="F74" s="3">
        <v>9339</v>
      </c>
      <c r="G74" s="4">
        <f t="shared" si="5"/>
        <v>-1.6536919996724464E-2</v>
      </c>
      <c r="K74" s="3">
        <f t="shared" si="6"/>
        <v>-1.6536919996724464E-2</v>
      </c>
    </row>
    <row r="75" spans="1:11" x14ac:dyDescent="0.2">
      <c r="A75" s="3" t="s">
        <v>275</v>
      </c>
      <c r="C75" s="3">
        <v>50614.661999999997</v>
      </c>
      <c r="E75" s="3">
        <f t="shared" si="4"/>
        <v>9360.9734761940781</v>
      </c>
      <c r="F75" s="3">
        <v>9361</v>
      </c>
      <c r="G75" s="4">
        <f t="shared" si="5"/>
        <v>-2.1699080003600102E-2</v>
      </c>
      <c r="K75" s="3">
        <f t="shared" si="6"/>
        <v>-2.1699080003600102E-2</v>
      </c>
    </row>
    <row r="76" spans="1:11" x14ac:dyDescent="0.2">
      <c r="A76" s="3" t="s">
        <v>275</v>
      </c>
      <c r="C76" s="3">
        <v>50614.667000000001</v>
      </c>
      <c r="E76" s="3">
        <f t="shared" si="4"/>
        <v>9360.979587929216</v>
      </c>
      <c r="F76" s="3">
        <v>9361</v>
      </c>
      <c r="G76" s="4">
        <f t="shared" si="5"/>
        <v>-1.6699079998943489E-2</v>
      </c>
      <c r="K76" s="3">
        <f t="shared" si="6"/>
        <v>-1.6699079998943489E-2</v>
      </c>
    </row>
    <row r="77" spans="1:11" x14ac:dyDescent="0.2">
      <c r="A77" s="3" t="s">
        <v>275</v>
      </c>
      <c r="C77" s="3">
        <v>50641.654999999999</v>
      </c>
      <c r="E77" s="3">
        <f t="shared" si="4"/>
        <v>9393.9682894822836</v>
      </c>
      <c r="F77" s="3">
        <v>9394</v>
      </c>
      <c r="G77" s="4">
        <f t="shared" si="5"/>
        <v>-2.5942320004105568E-2</v>
      </c>
      <c r="K77" s="3">
        <f t="shared" si="6"/>
        <v>-2.5942320004105568E-2</v>
      </c>
    </row>
    <row r="78" spans="1:11" x14ac:dyDescent="0.2">
      <c r="A78" s="3" t="s">
        <v>275</v>
      </c>
      <c r="C78" s="3">
        <v>50650.659</v>
      </c>
      <c r="E78" s="3">
        <f t="shared" si="4"/>
        <v>9404.9743021095201</v>
      </c>
      <c r="F78" s="3">
        <v>9405</v>
      </c>
      <c r="G78" s="4">
        <f t="shared" si="5"/>
        <v>-2.1023399996920489E-2</v>
      </c>
      <c r="K78" s="3">
        <f t="shared" si="6"/>
        <v>-2.1023399996920489E-2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workbookViewId="0"/>
  </sheetViews>
  <sheetFormatPr defaultRowHeight="12.75" x14ac:dyDescent="0.2"/>
  <cols>
    <col min="1" max="1" width="12.5703125" style="3" customWidth="1"/>
    <col min="2" max="2" width="3.7109375" style="3" customWidth="1"/>
    <col min="3" max="3" width="9.7109375" style="3" customWidth="1"/>
    <col min="4" max="4" width="9.140625" style="3"/>
    <col min="5" max="5" width="12.140625" style="3" customWidth="1"/>
    <col min="6" max="6" width="7.5703125" style="3" customWidth="1"/>
    <col min="7" max="7" width="8.140625" style="4" customWidth="1"/>
    <col min="8" max="12" width="8.42578125" style="3" customWidth="1"/>
    <col min="13" max="13" width="9.140625" style="3"/>
    <col min="14" max="14" width="1.140625" style="3" customWidth="1"/>
    <col min="15" max="16384" width="9.140625" style="3"/>
  </cols>
  <sheetData>
    <row r="1" spans="1:13" ht="20.25" x14ac:dyDescent="0.3">
      <c r="A1" s="1" t="s">
        <v>286</v>
      </c>
      <c r="B1" s="2"/>
      <c r="C1" s="3" t="s">
        <v>257</v>
      </c>
      <c r="D1" s="3" t="s">
        <v>254</v>
      </c>
    </row>
    <row r="2" spans="1:13" x14ac:dyDescent="0.2">
      <c r="A2" s="3" t="s">
        <v>282</v>
      </c>
      <c r="B2" s="2"/>
      <c r="C2" s="3" t="s">
        <v>285</v>
      </c>
    </row>
    <row r="3" spans="1:13" x14ac:dyDescent="0.2">
      <c r="B3" s="2"/>
    </row>
    <row r="4" spans="1:13" x14ac:dyDescent="0.2">
      <c r="A4" s="3" t="s">
        <v>261</v>
      </c>
      <c r="B4" s="2"/>
      <c r="C4" s="3">
        <v>41864.30517</v>
      </c>
      <c r="D4" s="3">
        <v>0.81809827999999996</v>
      </c>
    </row>
    <row r="5" spans="1:13" x14ac:dyDescent="0.2">
      <c r="B5" s="2"/>
      <c r="D5" s="3">
        <v>0.81809399999999999</v>
      </c>
      <c r="E5" s="3" t="s">
        <v>269</v>
      </c>
    </row>
    <row r="6" spans="1:13" x14ac:dyDescent="0.2">
      <c r="A6" s="3" t="s">
        <v>253</v>
      </c>
      <c r="B6" s="2"/>
      <c r="D6" s="3">
        <v>0.81801400000000002</v>
      </c>
      <c r="E6" s="3" t="s">
        <v>281</v>
      </c>
    </row>
    <row r="7" spans="1:13" x14ac:dyDescent="0.2">
      <c r="A7" s="3" t="s">
        <v>258</v>
      </c>
      <c r="B7" s="2"/>
      <c r="C7" s="3">
        <v>42956.465700000001</v>
      </c>
    </row>
    <row r="8" spans="1:13" x14ac:dyDescent="0.2">
      <c r="A8" s="3" t="s">
        <v>277</v>
      </c>
      <c r="B8" s="2"/>
      <c r="C8" s="3">
        <v>0.81801400000000002</v>
      </c>
    </row>
    <row r="9" spans="1:13" x14ac:dyDescent="0.2">
      <c r="A9" s="3" t="s">
        <v>279</v>
      </c>
      <c r="B9" s="2"/>
      <c r="C9" s="5">
        <v>0.2</v>
      </c>
    </row>
    <row r="10" spans="1:13" x14ac:dyDescent="0.2">
      <c r="B10" s="2"/>
    </row>
    <row r="11" spans="1:13" x14ac:dyDescent="0.2">
      <c r="A11" s="3" t="s">
        <v>283</v>
      </c>
      <c r="C11" s="2">
        <f>SLOPE(G19:G39,F19:F39)</f>
        <v>1.9683063317337258E-5</v>
      </c>
      <c r="D11" s="2"/>
    </row>
    <row r="13" spans="1:13" x14ac:dyDescent="0.2">
      <c r="A13" s="3" t="s">
        <v>289</v>
      </c>
      <c r="C13" s="3">
        <f>C39+C14/2</f>
        <v>46238.256316841536</v>
      </c>
    </row>
    <row r="14" spans="1:13" x14ac:dyDescent="0.2">
      <c r="A14" s="3" t="s">
        <v>273</v>
      </c>
      <c r="C14" s="2">
        <f>C8+C11</f>
        <v>0.81803368306331736</v>
      </c>
      <c r="D14" s="2"/>
    </row>
    <row r="16" spans="1:13" x14ac:dyDescent="0.2">
      <c r="A16" s="3" t="s">
        <v>272</v>
      </c>
      <c r="C16" s="3">
        <f>C13</f>
        <v>46238.256316841536</v>
      </c>
      <c r="D16" s="2">
        <f>C14</f>
        <v>0.81803368306331736</v>
      </c>
      <c r="G16" s="4" t="s">
        <v>256</v>
      </c>
      <c r="M16" s="3" t="s">
        <v>255</v>
      </c>
    </row>
    <row r="17" spans="1:13" x14ac:dyDescent="0.2">
      <c r="E17" s="2"/>
    </row>
    <row r="18" spans="1:13" ht="13.5" thickBot="1" x14ac:dyDescent="0.25">
      <c r="A18" s="22" t="s">
        <v>284</v>
      </c>
      <c r="B18" s="23" t="s">
        <v>288</v>
      </c>
      <c r="C18" s="22" t="s">
        <v>287</v>
      </c>
      <c r="D18" s="22" t="s">
        <v>259</v>
      </c>
      <c r="E18" s="22" t="s">
        <v>271</v>
      </c>
      <c r="F18" s="22" t="s">
        <v>270</v>
      </c>
      <c r="G18" s="24" t="s">
        <v>274</v>
      </c>
      <c r="H18" s="25" t="s">
        <v>261</v>
      </c>
      <c r="I18" s="25" t="s">
        <v>267</v>
      </c>
      <c r="J18" s="25" t="s">
        <v>262</v>
      </c>
      <c r="K18" s="25" t="s">
        <v>275</v>
      </c>
      <c r="L18" s="25" t="s">
        <v>278</v>
      </c>
      <c r="M18" s="25" t="s">
        <v>260</v>
      </c>
    </row>
    <row r="19" spans="1:13" x14ac:dyDescent="0.2">
      <c r="A19" s="17" t="s">
        <v>264</v>
      </c>
      <c r="B19" s="18"/>
      <c r="C19" s="13">
        <v>34987.385199999997</v>
      </c>
      <c r="D19" s="13"/>
      <c r="E19" s="19">
        <f t="shared" ref="E19:E41" si="0">(C19-C$7)/C$8</f>
        <v>-9741.9854672413967</v>
      </c>
      <c r="F19" s="19">
        <v>-9742</v>
      </c>
      <c r="G19" s="20">
        <f t="shared" ref="G19:G41" si="1">C19-(C$7+F19*C$8)</f>
        <v>1.1887999993632548E-2</v>
      </c>
      <c r="H19" s="13"/>
      <c r="I19" s="13"/>
      <c r="J19" s="13">
        <f>G19</f>
        <v>1.1887999993632548E-2</v>
      </c>
      <c r="K19" s="13"/>
      <c r="L19" s="13"/>
      <c r="M19" s="13"/>
    </row>
    <row r="20" spans="1:13" x14ac:dyDescent="0.2">
      <c r="A20" s="3" t="s">
        <v>268</v>
      </c>
      <c r="C20" s="3">
        <v>39672.618799999997</v>
      </c>
      <c r="E20" s="3">
        <f t="shared" si="0"/>
        <v>-4014.4140564831459</v>
      </c>
      <c r="F20" s="3">
        <v>-4014.5</v>
      </c>
      <c r="G20" s="4">
        <f t="shared" si="1"/>
        <v>7.0302999993145932E-2</v>
      </c>
      <c r="I20" s="3">
        <f t="shared" ref="I20:I25" si="2">G20</f>
        <v>7.0302999993145932E-2</v>
      </c>
      <c r="M20" s="3">
        <v>-0.14980109726547508</v>
      </c>
    </row>
    <row r="21" spans="1:13" x14ac:dyDescent="0.2">
      <c r="A21" s="3" t="s">
        <v>268</v>
      </c>
      <c r="B21" s="2"/>
      <c r="C21" s="3">
        <v>40038.310400000002</v>
      </c>
      <c r="E21" s="3">
        <f t="shared" si="0"/>
        <v>-3567.3659619517493</v>
      </c>
      <c r="F21" s="3">
        <v>-3567</v>
      </c>
      <c r="G21" s="4">
        <f t="shared" si="1"/>
        <v>-0.29936199999792734</v>
      </c>
      <c r="I21" s="3">
        <f t="shared" si="2"/>
        <v>-0.29936199999792734</v>
      </c>
      <c r="M21" s="3">
        <v>-0.13923006502336555</v>
      </c>
    </row>
    <row r="22" spans="1:13" x14ac:dyDescent="0.2">
      <c r="A22" s="3" t="s">
        <v>268</v>
      </c>
      <c r="B22" s="2"/>
      <c r="C22" s="3">
        <v>40403.183100000002</v>
      </c>
      <c r="E22" s="3">
        <f t="shared" si="0"/>
        <v>-3121.3189505314072</v>
      </c>
      <c r="F22" s="3">
        <v>-3121</v>
      </c>
      <c r="G22" s="4">
        <f t="shared" si="1"/>
        <v>-0.26090599999588449</v>
      </c>
      <c r="I22" s="3">
        <f t="shared" si="2"/>
        <v>-0.26090599999588449</v>
      </c>
      <c r="M22" s="3">
        <v>-0.12869446640888316</v>
      </c>
    </row>
    <row r="23" spans="1:13" x14ac:dyDescent="0.2">
      <c r="A23" s="3" t="s">
        <v>268</v>
      </c>
      <c r="B23" s="2"/>
      <c r="C23" s="3">
        <v>40768.052499999998</v>
      </c>
      <c r="E23" s="3">
        <f t="shared" si="0"/>
        <v>-2675.2759732718541</v>
      </c>
      <c r="F23" s="3">
        <v>-2675</v>
      </c>
      <c r="G23" s="4">
        <f t="shared" si="1"/>
        <v>-0.22575000000506407</v>
      </c>
      <c r="I23" s="3">
        <f t="shared" si="2"/>
        <v>-0.22575000000506407</v>
      </c>
      <c r="M23" s="3">
        <v>-0.1181588677944008</v>
      </c>
    </row>
    <row r="24" spans="1:13" x14ac:dyDescent="0.2">
      <c r="A24" s="3" t="s">
        <v>268</v>
      </c>
      <c r="B24" s="2"/>
      <c r="C24" s="3">
        <v>41133.741699999999</v>
      </c>
      <c r="E24" s="3">
        <f t="shared" si="0"/>
        <v>-2228.2308126755802</v>
      </c>
      <c r="F24" s="3">
        <v>-2228</v>
      </c>
      <c r="G24" s="4">
        <f t="shared" si="1"/>
        <v>-0.18880799999897135</v>
      </c>
      <c r="I24" s="3">
        <f t="shared" si="2"/>
        <v>-0.18880799999897135</v>
      </c>
      <c r="M24" s="3">
        <v>-0.1075996467615003</v>
      </c>
    </row>
    <row r="25" spans="1:13" x14ac:dyDescent="0.2">
      <c r="A25" s="3" t="s">
        <v>268</v>
      </c>
      <c r="B25" s="2"/>
      <c r="C25" s="3">
        <v>41498.616199999997</v>
      </c>
      <c r="E25" s="3">
        <f t="shared" si="0"/>
        <v>-1782.1816008039029</v>
      </c>
      <c r="F25" s="3">
        <v>-1782</v>
      </c>
      <c r="G25" s="4">
        <f t="shared" si="1"/>
        <v>-0.14855200000602053</v>
      </c>
      <c r="I25" s="3">
        <f t="shared" si="2"/>
        <v>-0.14855200000602053</v>
      </c>
      <c r="M25" s="3">
        <v>-9.7064048147017939E-2</v>
      </c>
    </row>
    <row r="26" spans="1:13" x14ac:dyDescent="0.2">
      <c r="A26" s="3" t="s">
        <v>261</v>
      </c>
      <c r="B26" s="2"/>
      <c r="C26" s="3">
        <v>41864.30517</v>
      </c>
      <c r="E26" s="3">
        <f t="shared" si="0"/>
        <v>-1335.1367213764079</v>
      </c>
      <c r="F26" s="3">
        <v>-1335</v>
      </c>
      <c r="G26" s="4">
        <f t="shared" si="1"/>
        <v>-0.11183999999775551</v>
      </c>
      <c r="H26" s="3">
        <f>G26</f>
        <v>-0.11183999999775551</v>
      </c>
      <c r="M26" s="3">
        <v>-8.6504827114117444E-2</v>
      </c>
    </row>
    <row r="27" spans="1:13" x14ac:dyDescent="0.2">
      <c r="A27" s="3" t="s">
        <v>268</v>
      </c>
      <c r="B27" s="2"/>
      <c r="C27" s="3">
        <v>41864.305200000003</v>
      </c>
      <c r="E27" s="3">
        <f t="shared" si="0"/>
        <v>-1335.1366847022155</v>
      </c>
      <c r="F27" s="3">
        <v>-1335</v>
      </c>
      <c r="G27" s="4">
        <f t="shared" si="1"/>
        <v>-0.1118099999948754</v>
      </c>
      <c r="I27" s="3">
        <f>G27</f>
        <v>-0.1118099999948754</v>
      </c>
      <c r="M27" s="3">
        <v>-8.6504827114117444E-2</v>
      </c>
    </row>
    <row r="28" spans="1:13" x14ac:dyDescent="0.2">
      <c r="A28" s="3" t="s">
        <v>266</v>
      </c>
      <c r="B28" s="2"/>
      <c r="C28" s="3">
        <v>41931.389000000003</v>
      </c>
      <c r="E28" s="3">
        <f t="shared" si="0"/>
        <v>-1253.1285528120518</v>
      </c>
      <c r="F28" s="3">
        <v>-1253</v>
      </c>
      <c r="G28" s="4">
        <f t="shared" si="1"/>
        <v>-0.10515799999848241</v>
      </c>
      <c r="M28" s="3">
        <v>-8.4567788803831451E-2</v>
      </c>
    </row>
    <row r="29" spans="1:13" x14ac:dyDescent="0.2">
      <c r="A29" s="3" t="s">
        <v>268</v>
      </c>
      <c r="B29" s="2"/>
      <c r="C29" s="3">
        <v>42229.177900000002</v>
      </c>
      <c r="E29" s="3">
        <f t="shared" si="0"/>
        <v>-889.08967328187316</v>
      </c>
      <c r="F29" s="3">
        <v>-889</v>
      </c>
      <c r="G29" s="4">
        <f t="shared" si="1"/>
        <v>-7.3354000000108499E-2</v>
      </c>
      <c r="I29" s="3">
        <f>G29</f>
        <v>-7.3354000000108499E-2</v>
      </c>
      <c r="M29" s="3">
        <v>-7.5969228499635083E-2</v>
      </c>
    </row>
    <row r="30" spans="1:13" x14ac:dyDescent="0.2">
      <c r="A30" s="3" t="s">
        <v>268</v>
      </c>
      <c r="B30" s="2"/>
      <c r="C30" s="3">
        <v>42594.867599999998</v>
      </c>
      <c r="E30" s="3">
        <f t="shared" si="0"/>
        <v>-442.04390144912298</v>
      </c>
      <c r="F30" s="3">
        <v>-442</v>
      </c>
      <c r="G30" s="4">
        <f t="shared" si="1"/>
        <v>-3.5911999999370892E-2</v>
      </c>
      <c r="I30" s="3">
        <f>G30</f>
        <v>-3.5911999999370892E-2</v>
      </c>
      <c r="M30" s="3">
        <v>-6.5410007466734588E-2</v>
      </c>
    </row>
    <row r="31" spans="1:13" x14ac:dyDescent="0.2">
      <c r="A31" s="3" t="s">
        <v>263</v>
      </c>
      <c r="B31" s="2" t="s">
        <v>276</v>
      </c>
      <c r="C31" s="3">
        <v>42956.465700000001</v>
      </c>
      <c r="E31" s="3">
        <f t="shared" si="0"/>
        <v>0</v>
      </c>
      <c r="F31" s="3">
        <v>0</v>
      </c>
      <c r="G31" s="4">
        <f t="shared" si="1"/>
        <v>0</v>
      </c>
      <c r="J31" s="3">
        <f>G31</f>
        <v>0</v>
      </c>
      <c r="M31" s="3">
        <v>-5.4968898525924709E-2</v>
      </c>
    </row>
    <row r="32" spans="1:13" x14ac:dyDescent="0.2">
      <c r="A32" s="3" t="s">
        <v>268</v>
      </c>
      <c r="B32" s="2"/>
      <c r="C32" s="3">
        <v>42959.7382</v>
      </c>
      <c r="E32" s="3">
        <f t="shared" si="0"/>
        <v>4.0005427779953973</v>
      </c>
      <c r="F32" s="3">
        <v>4</v>
      </c>
      <c r="G32" s="4">
        <f t="shared" si="1"/>
        <v>4.4399999751476571E-4</v>
      </c>
      <c r="I32" s="3">
        <f>G32</f>
        <v>4.4399999751476571E-4</v>
      </c>
      <c r="M32" s="3">
        <v>-5.487440885225222E-2</v>
      </c>
    </row>
    <row r="33" spans="1:13" x14ac:dyDescent="0.2">
      <c r="A33" s="3" t="s">
        <v>268</v>
      </c>
      <c r="B33" s="2"/>
      <c r="C33" s="3">
        <v>43324.6086</v>
      </c>
      <c r="E33" s="3">
        <f t="shared" si="0"/>
        <v>450.04474251051806</v>
      </c>
      <c r="F33" s="3">
        <v>450</v>
      </c>
      <c r="G33" s="4">
        <f t="shared" si="1"/>
        <v>3.6599999999452848E-2</v>
      </c>
      <c r="I33" s="3">
        <f>G33</f>
        <v>3.6599999999452848E-2</v>
      </c>
      <c r="M33" s="3">
        <v>-4.4338810237769852E-2</v>
      </c>
    </row>
    <row r="34" spans="1:13" x14ac:dyDescent="0.2">
      <c r="A34" s="3" t="s">
        <v>268</v>
      </c>
      <c r="B34" s="2"/>
      <c r="C34" s="3">
        <v>43690.301500000001</v>
      </c>
      <c r="E34" s="3">
        <f t="shared" si="0"/>
        <v>897.09442625676422</v>
      </c>
      <c r="F34" s="3">
        <v>897</v>
      </c>
      <c r="G34" s="4">
        <f t="shared" si="1"/>
        <v>7.724199999938719E-2</v>
      </c>
      <c r="I34" s="3">
        <f>G34</f>
        <v>7.724199999938719E-2</v>
      </c>
      <c r="M34" s="3">
        <v>-3.3779589204869363E-2</v>
      </c>
    </row>
    <row r="35" spans="1:13" x14ac:dyDescent="0.2">
      <c r="A35" s="3" t="s">
        <v>264</v>
      </c>
      <c r="B35" s="2" t="s">
        <v>276</v>
      </c>
      <c r="C35" s="3">
        <v>46210.851799999997</v>
      </c>
      <c r="E35" s="3">
        <f t="shared" si="0"/>
        <v>3978.3990249555582</v>
      </c>
      <c r="F35" s="3">
        <v>3978</v>
      </c>
      <c r="G35" s="4">
        <f t="shared" si="1"/>
        <v>0.32640799999353476</v>
      </c>
      <c r="J35" s="3">
        <f>G35</f>
        <v>0.32640799999353476</v>
      </c>
      <c r="M35" s="3">
        <v>3.9001081941364216E-2</v>
      </c>
    </row>
    <row r="36" spans="1:13" x14ac:dyDescent="0.2">
      <c r="A36" s="3" t="s">
        <v>264</v>
      </c>
      <c r="B36" s="2" t="s">
        <v>276</v>
      </c>
      <c r="C36" s="3">
        <v>46224.755599999997</v>
      </c>
      <c r="E36" s="3">
        <f t="shared" si="0"/>
        <v>3995.3960445664698</v>
      </c>
      <c r="F36" s="3">
        <v>3995</v>
      </c>
      <c r="G36" s="4">
        <f t="shared" si="1"/>
        <v>0.32396999999764375</v>
      </c>
      <c r="J36" s="3">
        <f>G36</f>
        <v>0.32396999999764375</v>
      </c>
      <c r="M36" s="3">
        <v>3.9402663054472292E-2</v>
      </c>
    </row>
    <row r="37" spans="1:13" x14ac:dyDescent="0.2">
      <c r="A37" s="3" t="s">
        <v>264</v>
      </c>
      <c r="B37" s="2" t="s">
        <v>280</v>
      </c>
      <c r="C37" s="3">
        <v>46231.715400000001</v>
      </c>
      <c r="E37" s="3">
        <f t="shared" si="0"/>
        <v>4003.9042119083538</v>
      </c>
      <c r="F37" s="3">
        <v>4004</v>
      </c>
      <c r="G37" s="4">
        <f t="shared" si="1"/>
        <v>-7.8355999998166226E-2</v>
      </c>
      <c r="J37" s="3">
        <f>G37</f>
        <v>-7.8355999998166226E-2</v>
      </c>
      <c r="M37" s="3">
        <v>3.9615264820235391E-2</v>
      </c>
    </row>
    <row r="38" spans="1:13" x14ac:dyDescent="0.2">
      <c r="A38" s="3" t="s">
        <v>264</v>
      </c>
      <c r="B38" s="2" t="s">
        <v>280</v>
      </c>
      <c r="C38" s="3">
        <v>46231.719899999996</v>
      </c>
      <c r="E38" s="3">
        <f t="shared" si="0"/>
        <v>4003.9097130366908</v>
      </c>
      <c r="F38" s="3">
        <v>4004</v>
      </c>
      <c r="G38" s="4">
        <f t="shared" si="1"/>
        <v>-7.3856000002706423E-2</v>
      </c>
      <c r="J38" s="3">
        <f>G38</f>
        <v>-7.3856000002706423E-2</v>
      </c>
      <c r="M38" s="3">
        <v>3.9615264820235391E-2</v>
      </c>
    </row>
    <row r="39" spans="1:13" x14ac:dyDescent="0.2">
      <c r="A39" s="3" t="s">
        <v>264</v>
      </c>
      <c r="B39" s="2" t="s">
        <v>276</v>
      </c>
      <c r="C39" s="3">
        <v>46237.847300000001</v>
      </c>
      <c r="E39" s="3">
        <f t="shared" si="0"/>
        <v>4011.4002938825015</v>
      </c>
      <c r="F39" s="3">
        <v>4011.5</v>
      </c>
      <c r="G39" s="4">
        <f t="shared" si="1"/>
        <v>-8.1560999999055639E-2</v>
      </c>
      <c r="J39" s="3">
        <f>G39</f>
        <v>-8.1560999999055639E-2</v>
      </c>
      <c r="M39" s="3">
        <v>3.9792432958371302E-2</v>
      </c>
    </row>
    <row r="40" spans="1:13" x14ac:dyDescent="0.2">
      <c r="A40" s="3" t="s">
        <v>281</v>
      </c>
      <c r="B40" s="2"/>
      <c r="C40" s="3">
        <v>51347.670879999998</v>
      </c>
      <c r="E40" s="6">
        <f t="shared" si="0"/>
        <v>10258.021476405045</v>
      </c>
      <c r="F40" s="6">
        <v>10258</v>
      </c>
      <c r="G40" s="7">
        <f t="shared" si="1"/>
        <v>1.7567999995662831E-2</v>
      </c>
      <c r="M40" s="3">
        <v>0.18734986960716976</v>
      </c>
    </row>
    <row r="41" spans="1:13" x14ac:dyDescent="0.2">
      <c r="A41" s="6" t="s">
        <v>265</v>
      </c>
      <c r="B41" s="8" t="s">
        <v>280</v>
      </c>
      <c r="C41" s="6">
        <v>51622.969640000003</v>
      </c>
      <c r="D41" s="6">
        <v>2.5000000000000001E-4</v>
      </c>
      <c r="E41" s="6">
        <f t="shared" si="0"/>
        <v>10594.566767805933</v>
      </c>
      <c r="F41" s="6">
        <v>10594.5</v>
      </c>
      <c r="G41" s="7">
        <f t="shared" si="1"/>
        <v>5.4617000001599081E-2</v>
      </c>
      <c r="H41" s="6"/>
      <c r="I41" s="6"/>
      <c r="J41" s="6"/>
      <c r="K41" s="6"/>
      <c r="L41" s="6">
        <f>G41</f>
        <v>5.4617000001599081E-2</v>
      </c>
      <c r="M41" s="3" t="s">
        <v>252</v>
      </c>
    </row>
    <row r="42" spans="1:13" x14ac:dyDescent="0.2">
      <c r="B42" s="2"/>
    </row>
    <row r="43" spans="1:13" x14ac:dyDescent="0.2">
      <c r="B43" s="2"/>
    </row>
    <row r="44" spans="1:13" x14ac:dyDescent="0.2">
      <c r="A44" s="3" t="s">
        <v>275</v>
      </c>
      <c r="C44" s="3">
        <v>48414.792999999998</v>
      </c>
      <c r="E44" s="3">
        <f t="shared" ref="E44:E78" si="3">(C44-C$7)/C$8</f>
        <v>6672.6575584280918</v>
      </c>
      <c r="F44" s="3">
        <v>6672.5</v>
      </c>
      <c r="G44" s="4">
        <f t="shared" ref="G44:G78" si="4">C44-(C$7+F44*C$8)</f>
        <v>0.12888499999826308</v>
      </c>
      <c r="K44" s="3">
        <f t="shared" ref="K44:K78" si="5">G44</f>
        <v>0.12888499999826308</v>
      </c>
      <c r="M44" s="3" t="s">
        <v>252</v>
      </c>
    </row>
    <row r="45" spans="1:13" x14ac:dyDescent="0.2">
      <c r="A45" s="3" t="s">
        <v>275</v>
      </c>
      <c r="C45" s="3">
        <v>48801.754999999997</v>
      </c>
      <c r="E45" s="3">
        <f t="shared" si="3"/>
        <v>7145.708141914437</v>
      </c>
      <c r="F45" s="3">
        <v>7145.5</v>
      </c>
      <c r="G45" s="4">
        <f t="shared" si="4"/>
        <v>0.17026299999997718</v>
      </c>
      <c r="K45" s="3">
        <f t="shared" si="5"/>
        <v>0.17026299999997718</v>
      </c>
    </row>
    <row r="46" spans="1:13" x14ac:dyDescent="0.2">
      <c r="A46" s="3" t="s">
        <v>275</v>
      </c>
      <c r="C46" s="3">
        <v>48901.572</v>
      </c>
      <c r="E46" s="3">
        <f t="shared" si="3"/>
        <v>7267.7317258628818</v>
      </c>
      <c r="F46" s="3">
        <v>7267.5</v>
      </c>
      <c r="G46" s="4">
        <f t="shared" si="4"/>
        <v>0.18955499999719905</v>
      </c>
      <c r="K46" s="3">
        <f t="shared" si="5"/>
        <v>0.18955499999719905</v>
      </c>
    </row>
    <row r="47" spans="1:13" x14ac:dyDescent="0.2">
      <c r="A47" s="3" t="s">
        <v>275</v>
      </c>
      <c r="C47" s="3">
        <v>49134.726000000002</v>
      </c>
      <c r="E47" s="3">
        <f t="shared" si="3"/>
        <v>7552.7561875469146</v>
      </c>
      <c r="F47" s="3">
        <v>7552.5</v>
      </c>
      <c r="G47" s="4">
        <f t="shared" si="4"/>
        <v>0.20956500000465894</v>
      </c>
      <c r="K47" s="3">
        <f t="shared" si="5"/>
        <v>0.20956500000465894</v>
      </c>
    </row>
    <row r="48" spans="1:13" x14ac:dyDescent="0.2">
      <c r="A48" s="3" t="s">
        <v>275</v>
      </c>
      <c r="C48" s="3">
        <v>49165.817000000003</v>
      </c>
      <c r="E48" s="3">
        <f t="shared" si="3"/>
        <v>7590.7640945020521</v>
      </c>
      <c r="F48" s="3">
        <v>7590.5</v>
      </c>
      <c r="G48" s="4">
        <f t="shared" si="4"/>
        <v>0.21603300000424497</v>
      </c>
      <c r="K48" s="3">
        <f t="shared" si="5"/>
        <v>0.21603300000424497</v>
      </c>
    </row>
    <row r="49" spans="1:11" x14ac:dyDescent="0.2">
      <c r="A49" s="3" t="s">
        <v>275</v>
      </c>
      <c r="C49" s="3">
        <v>49184.631999999998</v>
      </c>
      <c r="E49" s="3">
        <f t="shared" si="3"/>
        <v>7613.7649233387165</v>
      </c>
      <c r="F49" s="3">
        <v>7613.5</v>
      </c>
      <c r="G49" s="4">
        <f t="shared" si="4"/>
        <v>0.21671100000094157</v>
      </c>
      <c r="K49" s="3">
        <f t="shared" si="5"/>
        <v>0.21671100000094157</v>
      </c>
    </row>
    <row r="50" spans="1:11" x14ac:dyDescent="0.2">
      <c r="A50" s="3" t="s">
        <v>275</v>
      </c>
      <c r="C50" s="3">
        <v>49238.627999999997</v>
      </c>
      <c r="E50" s="3">
        <f t="shared" si="3"/>
        <v>7679.7735735574161</v>
      </c>
      <c r="F50" s="3">
        <v>7679.5</v>
      </c>
      <c r="G50" s="4">
        <f t="shared" si="4"/>
        <v>0.22378699999535456</v>
      </c>
      <c r="K50" s="3">
        <f t="shared" si="5"/>
        <v>0.22378699999535456</v>
      </c>
    </row>
    <row r="51" spans="1:11" x14ac:dyDescent="0.2">
      <c r="A51" s="3" t="s">
        <v>275</v>
      </c>
      <c r="C51" s="3">
        <v>49247.627</v>
      </c>
      <c r="E51" s="3">
        <f t="shared" si="3"/>
        <v>7690.7746077695483</v>
      </c>
      <c r="F51" s="3">
        <v>7690.5</v>
      </c>
      <c r="G51" s="4">
        <f t="shared" si="4"/>
        <v>0.22463299999799347</v>
      </c>
      <c r="K51" s="3">
        <f t="shared" si="5"/>
        <v>0.22463299999799347</v>
      </c>
    </row>
    <row r="52" spans="1:11" x14ac:dyDescent="0.2">
      <c r="A52" s="3" t="s">
        <v>275</v>
      </c>
      <c r="C52" s="3">
        <v>49480.784</v>
      </c>
      <c r="E52" s="3">
        <f t="shared" si="3"/>
        <v>7975.8027368724725</v>
      </c>
      <c r="F52" s="3">
        <v>7975.5</v>
      </c>
      <c r="G52" s="4">
        <f t="shared" si="4"/>
        <v>0.2476429999951506</v>
      </c>
      <c r="K52" s="3">
        <f t="shared" si="5"/>
        <v>0.2476429999951506</v>
      </c>
    </row>
    <row r="53" spans="1:11" x14ac:dyDescent="0.2">
      <c r="A53" s="3" t="s">
        <v>275</v>
      </c>
      <c r="C53" s="3">
        <v>49507.779300000002</v>
      </c>
      <c r="E53" s="3">
        <f t="shared" si="3"/>
        <v>8008.80376130482</v>
      </c>
      <c r="F53" s="3">
        <v>8008.5</v>
      </c>
      <c r="G53" s="4">
        <f t="shared" si="4"/>
        <v>0.24848100000235718</v>
      </c>
      <c r="K53" s="3">
        <f t="shared" si="5"/>
        <v>0.24848100000235718</v>
      </c>
    </row>
    <row r="54" spans="1:11" x14ac:dyDescent="0.2">
      <c r="A54" s="3" t="s">
        <v>275</v>
      </c>
      <c r="C54" s="3">
        <v>49602.68</v>
      </c>
      <c r="E54" s="3">
        <f t="shared" si="3"/>
        <v>8124.817301415379</v>
      </c>
      <c r="F54" s="3">
        <v>8124.5</v>
      </c>
      <c r="G54" s="4">
        <f t="shared" si="4"/>
        <v>0.25955699999758508</v>
      </c>
      <c r="K54" s="3">
        <f t="shared" si="5"/>
        <v>0.25955699999758508</v>
      </c>
    </row>
    <row r="55" spans="1:11" x14ac:dyDescent="0.2">
      <c r="A55" s="3" t="s">
        <v>275</v>
      </c>
      <c r="C55" s="3">
        <v>49607.588000000003</v>
      </c>
      <c r="E55" s="3">
        <f t="shared" si="3"/>
        <v>8130.8171987276537</v>
      </c>
      <c r="F55" s="3">
        <v>8130.5</v>
      </c>
      <c r="G55" s="4">
        <f t="shared" si="4"/>
        <v>0.25947300000552787</v>
      </c>
      <c r="K55" s="3">
        <f t="shared" si="5"/>
        <v>0.25947300000552787</v>
      </c>
    </row>
    <row r="56" spans="1:11" x14ac:dyDescent="0.2">
      <c r="A56" s="3" t="s">
        <v>275</v>
      </c>
      <c r="C56" s="3">
        <v>49616.586000000003</v>
      </c>
      <c r="E56" s="3">
        <f t="shared" si="3"/>
        <v>8141.8170104668161</v>
      </c>
      <c r="F56" s="3">
        <v>8141.5</v>
      </c>
      <c r="G56" s="4">
        <f t="shared" si="4"/>
        <v>0.25931900000432506</v>
      </c>
      <c r="K56" s="3">
        <f t="shared" si="5"/>
        <v>0.25931900000432506</v>
      </c>
    </row>
    <row r="57" spans="1:11" x14ac:dyDescent="0.2">
      <c r="A57" s="3" t="s">
        <v>275</v>
      </c>
      <c r="C57" s="3">
        <v>49625.586000000003</v>
      </c>
      <c r="E57" s="3">
        <f t="shared" si="3"/>
        <v>8152.81926715191</v>
      </c>
      <c r="F57" s="3">
        <v>8152.5</v>
      </c>
      <c r="G57" s="4">
        <f t="shared" si="4"/>
        <v>0.26116500000352971</v>
      </c>
      <c r="K57" s="3">
        <f t="shared" si="5"/>
        <v>0.26116500000352971</v>
      </c>
    </row>
    <row r="58" spans="1:11" x14ac:dyDescent="0.2">
      <c r="A58" s="3" t="s">
        <v>275</v>
      </c>
      <c r="C58" s="3">
        <v>49625.587</v>
      </c>
      <c r="E58" s="3">
        <f t="shared" si="3"/>
        <v>8152.8204896248708</v>
      </c>
      <c r="F58" s="3">
        <v>8152.5</v>
      </c>
      <c r="G58" s="4">
        <f t="shared" si="4"/>
        <v>0.26216500000009546</v>
      </c>
      <c r="K58" s="3">
        <f t="shared" si="5"/>
        <v>0.26216500000009546</v>
      </c>
    </row>
    <row r="59" spans="1:11" x14ac:dyDescent="0.2">
      <c r="A59" s="3" t="s">
        <v>275</v>
      </c>
      <c r="C59" s="3">
        <v>49840.745000000003</v>
      </c>
      <c r="E59" s="3">
        <f t="shared" si="3"/>
        <v>8415.8453278305769</v>
      </c>
      <c r="F59" s="3">
        <v>8415.5</v>
      </c>
      <c r="G59" s="4">
        <f t="shared" si="4"/>
        <v>0.282483000002685</v>
      </c>
      <c r="K59" s="3">
        <f t="shared" si="5"/>
        <v>0.282483000002685</v>
      </c>
    </row>
    <row r="60" spans="1:11" x14ac:dyDescent="0.2">
      <c r="A60" s="3" t="s">
        <v>275</v>
      </c>
      <c r="C60" s="3">
        <v>49867.74</v>
      </c>
      <c r="E60" s="3">
        <f t="shared" si="3"/>
        <v>8448.8459855210276</v>
      </c>
      <c r="F60" s="3">
        <v>8448.5</v>
      </c>
      <c r="G60" s="4">
        <f t="shared" si="4"/>
        <v>0.28302099999564234</v>
      </c>
      <c r="K60" s="3">
        <f t="shared" si="5"/>
        <v>0.28302099999564234</v>
      </c>
    </row>
    <row r="61" spans="1:11" x14ac:dyDescent="0.2">
      <c r="A61" s="3" t="s">
        <v>275</v>
      </c>
      <c r="C61" s="3">
        <v>49899.65</v>
      </c>
      <c r="E61" s="3">
        <f t="shared" si="3"/>
        <v>8487.855097834512</v>
      </c>
      <c r="F61" s="3">
        <v>8487.5</v>
      </c>
      <c r="G61" s="4">
        <f t="shared" si="4"/>
        <v>0.29047500000160653</v>
      </c>
      <c r="K61" s="3">
        <f t="shared" si="5"/>
        <v>0.29047500000160653</v>
      </c>
    </row>
    <row r="62" spans="1:11" x14ac:dyDescent="0.2">
      <c r="A62" s="3" t="s">
        <v>275</v>
      </c>
      <c r="C62" s="3">
        <v>49917.644999999997</v>
      </c>
      <c r="E62" s="3">
        <f t="shared" si="3"/>
        <v>8509.8534988398678</v>
      </c>
      <c r="F62" s="3">
        <v>8509.5</v>
      </c>
      <c r="G62" s="4">
        <f t="shared" si="4"/>
        <v>0.28916699999535922</v>
      </c>
      <c r="K62" s="3">
        <f t="shared" si="5"/>
        <v>0.28916699999535922</v>
      </c>
    </row>
    <row r="63" spans="1:11" x14ac:dyDescent="0.2">
      <c r="A63" s="3" t="s">
        <v>275</v>
      </c>
      <c r="C63" s="3">
        <v>49953.642</v>
      </c>
      <c r="E63" s="3">
        <f t="shared" si="3"/>
        <v>8553.8588581613512</v>
      </c>
      <c r="F63" s="3">
        <v>8553.5</v>
      </c>
      <c r="G63" s="4">
        <f t="shared" si="4"/>
        <v>0.29355100000248058</v>
      </c>
      <c r="K63" s="3">
        <f t="shared" si="5"/>
        <v>0.29355100000248058</v>
      </c>
    </row>
    <row r="64" spans="1:11" x14ac:dyDescent="0.2">
      <c r="A64" s="3" t="s">
        <v>275</v>
      </c>
      <c r="C64" s="3">
        <v>49962.641000000003</v>
      </c>
      <c r="E64" s="3">
        <f t="shared" si="3"/>
        <v>8564.8598923734826</v>
      </c>
      <c r="F64" s="3">
        <v>8564.5</v>
      </c>
      <c r="G64" s="4">
        <f t="shared" si="4"/>
        <v>0.29439700000511948</v>
      </c>
      <c r="K64" s="3">
        <f t="shared" si="5"/>
        <v>0.29439700000511948</v>
      </c>
    </row>
    <row r="65" spans="1:11" x14ac:dyDescent="0.2">
      <c r="A65" s="3" t="s">
        <v>275</v>
      </c>
      <c r="C65" s="3">
        <v>50191.707999999999</v>
      </c>
      <c r="E65" s="3">
        <f t="shared" si="3"/>
        <v>8844.8881070495099</v>
      </c>
      <c r="F65" s="3">
        <v>8844.5</v>
      </c>
      <c r="G65" s="4">
        <f t="shared" si="4"/>
        <v>0.31747699999687029</v>
      </c>
      <c r="K65" s="3">
        <f t="shared" si="5"/>
        <v>0.31747699999687029</v>
      </c>
    </row>
    <row r="66" spans="1:11" x14ac:dyDescent="0.2">
      <c r="A66" s="3" t="s">
        <v>275</v>
      </c>
      <c r="C66" s="3">
        <v>50213.792000000001</v>
      </c>
      <c r="E66" s="3">
        <f t="shared" si="3"/>
        <v>8871.8852000088027</v>
      </c>
      <c r="F66" s="3">
        <v>8871.5</v>
      </c>
      <c r="G66" s="4">
        <f t="shared" si="4"/>
        <v>0.31509899999946356</v>
      </c>
      <c r="K66" s="3">
        <f t="shared" si="5"/>
        <v>0.31509899999946356</v>
      </c>
    </row>
    <row r="67" spans="1:11" x14ac:dyDescent="0.2">
      <c r="A67" s="3" t="s">
        <v>275</v>
      </c>
      <c r="C67" s="3">
        <v>50308.692999999999</v>
      </c>
      <c r="E67" s="3">
        <f t="shared" si="3"/>
        <v>8987.8991068612504</v>
      </c>
      <c r="F67" s="3">
        <v>8987.5</v>
      </c>
      <c r="G67" s="4">
        <f t="shared" si="4"/>
        <v>0.32647499999438878</v>
      </c>
      <c r="K67" s="3">
        <f t="shared" si="5"/>
        <v>0.32647499999438878</v>
      </c>
    </row>
    <row r="68" spans="1:11" x14ac:dyDescent="0.2">
      <c r="A68" s="3" t="s">
        <v>275</v>
      </c>
      <c r="C68" s="3">
        <v>50349.599999999999</v>
      </c>
      <c r="E68" s="3">
        <f t="shared" si="3"/>
        <v>9037.9068084409282</v>
      </c>
      <c r="F68" s="3">
        <v>9038</v>
      </c>
      <c r="G68" s="4">
        <f t="shared" si="4"/>
        <v>-7.6231999999436084E-2</v>
      </c>
      <c r="K68" s="3">
        <f t="shared" si="5"/>
        <v>-7.6231999999436084E-2</v>
      </c>
    </row>
    <row r="69" spans="1:11" x14ac:dyDescent="0.2">
      <c r="A69" s="3" t="s">
        <v>275</v>
      </c>
      <c r="C69" s="3">
        <v>50367.601000000002</v>
      </c>
      <c r="E69" s="3">
        <f t="shared" si="3"/>
        <v>9059.912544284085</v>
      </c>
      <c r="F69" s="3">
        <v>9060</v>
      </c>
      <c r="G69" s="4">
        <f t="shared" si="4"/>
        <v>-7.1539999997185078E-2</v>
      </c>
      <c r="K69" s="3">
        <f t="shared" si="5"/>
        <v>-7.1539999997185078E-2</v>
      </c>
    </row>
    <row r="70" spans="1:11" x14ac:dyDescent="0.2">
      <c r="A70" s="3" t="s">
        <v>275</v>
      </c>
      <c r="C70" s="3">
        <v>50376.6</v>
      </c>
      <c r="E70" s="3">
        <f t="shared" si="3"/>
        <v>9070.9135784962091</v>
      </c>
      <c r="F70" s="3">
        <v>9071</v>
      </c>
      <c r="G70" s="4">
        <f t="shared" si="4"/>
        <v>-7.0694000001822133E-2</v>
      </c>
      <c r="K70" s="3">
        <f t="shared" si="5"/>
        <v>-7.0694000001822133E-2</v>
      </c>
    </row>
    <row r="71" spans="1:11" x14ac:dyDescent="0.2">
      <c r="A71" s="3" t="s">
        <v>275</v>
      </c>
      <c r="C71" s="3">
        <v>50523.855000000003</v>
      </c>
      <c r="E71" s="3">
        <f t="shared" si="3"/>
        <v>9250.9288349588187</v>
      </c>
      <c r="F71" s="3">
        <v>9251</v>
      </c>
      <c r="G71" s="4">
        <f t="shared" si="4"/>
        <v>-5.8213999996951316E-2</v>
      </c>
      <c r="K71" s="3">
        <f t="shared" si="5"/>
        <v>-5.8213999996951316E-2</v>
      </c>
    </row>
    <row r="72" spans="1:11" x14ac:dyDescent="0.2">
      <c r="A72" s="3" t="s">
        <v>275</v>
      </c>
      <c r="C72" s="3">
        <v>50546.764000000003</v>
      </c>
      <c r="E72" s="3">
        <f t="shared" si="3"/>
        <v>9278.9344681142393</v>
      </c>
      <c r="F72" s="3">
        <v>9279</v>
      </c>
      <c r="G72" s="4">
        <f t="shared" si="4"/>
        <v>-5.3605999994033482E-2</v>
      </c>
      <c r="K72" s="3">
        <f t="shared" si="5"/>
        <v>-5.3605999994033482E-2</v>
      </c>
    </row>
    <row r="73" spans="1:11" x14ac:dyDescent="0.2">
      <c r="A73" s="3" t="s">
        <v>275</v>
      </c>
      <c r="C73" s="3">
        <v>50578.665000000001</v>
      </c>
      <c r="E73" s="3">
        <f t="shared" si="3"/>
        <v>9317.932578171034</v>
      </c>
      <c r="F73" s="3">
        <v>9318</v>
      </c>
      <c r="G73" s="4">
        <f t="shared" si="4"/>
        <v>-5.515200000081677E-2</v>
      </c>
      <c r="K73" s="3">
        <f t="shared" si="5"/>
        <v>-5.515200000081677E-2</v>
      </c>
    </row>
    <row r="74" spans="1:11" x14ac:dyDescent="0.2">
      <c r="A74" s="3" t="s">
        <v>275</v>
      </c>
      <c r="C74" s="3">
        <v>50596.669000000002</v>
      </c>
      <c r="E74" s="3">
        <f t="shared" si="3"/>
        <v>9339.9419814330813</v>
      </c>
      <c r="F74" s="3">
        <v>9340</v>
      </c>
      <c r="G74" s="4">
        <f t="shared" si="4"/>
        <v>-4.7460000001592562E-2</v>
      </c>
      <c r="K74" s="3">
        <f t="shared" si="5"/>
        <v>-4.7460000001592562E-2</v>
      </c>
    </row>
    <row r="75" spans="1:11" x14ac:dyDescent="0.2">
      <c r="A75" s="3" t="s">
        <v>275</v>
      </c>
      <c r="C75" s="3">
        <v>50614.661999999997</v>
      </c>
      <c r="E75" s="3">
        <f t="shared" si="3"/>
        <v>9361.9379374925065</v>
      </c>
      <c r="F75" s="3">
        <v>9362</v>
      </c>
      <c r="G75" s="4">
        <f t="shared" si="4"/>
        <v>-5.0768000000971369E-2</v>
      </c>
      <c r="K75" s="3">
        <f t="shared" si="5"/>
        <v>-5.0768000000971369E-2</v>
      </c>
    </row>
    <row r="76" spans="1:11" x14ac:dyDescent="0.2">
      <c r="A76" s="3" t="s">
        <v>275</v>
      </c>
      <c r="C76" s="3">
        <v>50614.667000000001</v>
      </c>
      <c r="E76" s="3">
        <f t="shared" si="3"/>
        <v>9361.9440498573385</v>
      </c>
      <c r="F76" s="3">
        <v>9362</v>
      </c>
      <c r="G76" s="4">
        <f t="shared" si="4"/>
        <v>-4.5767999996314757E-2</v>
      </c>
      <c r="K76" s="3">
        <f t="shared" si="5"/>
        <v>-4.5767999996314757E-2</v>
      </c>
    </row>
    <row r="77" spans="1:11" x14ac:dyDescent="0.2">
      <c r="A77" s="3" t="s">
        <v>275</v>
      </c>
      <c r="C77" s="3">
        <v>50641.654999999999</v>
      </c>
      <c r="E77" s="3">
        <f t="shared" si="3"/>
        <v>9394.9361502370357</v>
      </c>
      <c r="F77" s="3">
        <v>9395</v>
      </c>
      <c r="G77" s="4">
        <f t="shared" si="4"/>
        <v>-5.2230000001145527E-2</v>
      </c>
      <c r="K77" s="3">
        <f t="shared" si="5"/>
        <v>-5.2230000001145527E-2</v>
      </c>
    </row>
    <row r="78" spans="1:11" x14ac:dyDescent="0.2">
      <c r="A78" s="3" t="s">
        <v>275</v>
      </c>
      <c r="C78" s="3">
        <v>50650.659</v>
      </c>
      <c r="E78" s="3">
        <f t="shared" si="3"/>
        <v>9405.9432968139899</v>
      </c>
      <c r="F78" s="3">
        <v>9406</v>
      </c>
      <c r="G78" s="4">
        <f t="shared" si="4"/>
        <v>-4.6384000001125969E-2</v>
      </c>
      <c r="K78" s="3">
        <f t="shared" si="5"/>
        <v>-4.6384000001125969E-2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2"/>
  <sheetViews>
    <sheetView topLeftCell="A99" workbookViewId="0">
      <selection activeCell="A116" sqref="A116:A142"/>
    </sheetView>
  </sheetViews>
  <sheetFormatPr defaultRowHeight="12.75" x14ac:dyDescent="0.2"/>
  <cols>
    <col min="1" max="16384" width="9.140625" style="3"/>
  </cols>
  <sheetData>
    <row r="1" spans="1:6" x14ac:dyDescent="0.2">
      <c r="A1" s="3">
        <v>42860.748</v>
      </c>
      <c r="B1" s="3">
        <v>1218</v>
      </c>
      <c r="C1" s="3">
        <v>-1E-3</v>
      </c>
      <c r="D1" s="3">
        <v>10</v>
      </c>
      <c r="E1" s="3" t="s">
        <v>310</v>
      </c>
      <c r="F1" s="3" t="s">
        <v>311</v>
      </c>
    </row>
    <row r="2" spans="1:6" x14ac:dyDescent="0.2">
      <c r="A2" s="3">
        <v>42860.749000000003</v>
      </c>
      <c r="B2" s="3">
        <v>1218</v>
      </c>
      <c r="C2" s="3">
        <v>0</v>
      </c>
      <c r="D2" s="3">
        <v>8</v>
      </c>
      <c r="E2" s="3" t="s">
        <v>312</v>
      </c>
      <c r="F2" s="3" t="s">
        <v>313</v>
      </c>
    </row>
    <row r="3" spans="1:6" x14ac:dyDescent="0.2">
      <c r="A3" s="3">
        <v>42878.747000000003</v>
      </c>
      <c r="B3" s="3">
        <v>1240</v>
      </c>
      <c r="C3" s="3">
        <v>0</v>
      </c>
      <c r="D3" s="3">
        <v>12</v>
      </c>
      <c r="E3" s="3" t="s">
        <v>312</v>
      </c>
      <c r="F3" s="3" t="s">
        <v>314</v>
      </c>
    </row>
    <row r="4" spans="1:6" x14ac:dyDescent="0.2">
      <c r="A4" s="3">
        <v>42887.75</v>
      </c>
      <c r="B4" s="3">
        <v>1251</v>
      </c>
      <c r="C4" s="3">
        <v>4.0000000000000001E-3</v>
      </c>
      <c r="D4" s="3">
        <v>11</v>
      </c>
      <c r="E4" s="3" t="s">
        <v>315</v>
      </c>
      <c r="F4" s="3" t="s">
        <v>316</v>
      </c>
    </row>
    <row r="5" spans="1:6" x14ac:dyDescent="0.2">
      <c r="A5" s="3">
        <v>42905.743000000002</v>
      </c>
      <c r="B5" s="3">
        <v>1273</v>
      </c>
      <c r="C5" s="3">
        <v>-1E-3</v>
      </c>
      <c r="D5" s="3">
        <v>12</v>
      </c>
      <c r="E5" s="3" t="s">
        <v>312</v>
      </c>
      <c r="F5" s="3" t="s">
        <v>313</v>
      </c>
    </row>
    <row r="6" spans="1:6" x14ac:dyDescent="0.2">
      <c r="A6" s="3">
        <v>42909.832999999999</v>
      </c>
      <c r="B6" s="3">
        <v>1278</v>
      </c>
      <c r="C6" s="3">
        <v>-2E-3</v>
      </c>
      <c r="D6" s="3">
        <v>15</v>
      </c>
      <c r="E6" s="3" t="s">
        <v>310</v>
      </c>
      <c r="F6" s="3" t="s">
        <v>311</v>
      </c>
    </row>
    <row r="7" spans="1:6" x14ac:dyDescent="0.2">
      <c r="A7" s="3">
        <v>42937.650999999998</v>
      </c>
      <c r="B7" s="3">
        <v>1312</v>
      </c>
      <c r="C7" s="3">
        <v>1E-3</v>
      </c>
      <c r="D7" s="3">
        <v>13</v>
      </c>
      <c r="E7" s="3" t="s">
        <v>317</v>
      </c>
      <c r="F7" s="3" t="s">
        <v>318</v>
      </c>
    </row>
    <row r="8" spans="1:6" x14ac:dyDescent="0.2">
      <c r="A8" s="3">
        <v>42946.650999999998</v>
      </c>
      <c r="B8" s="3">
        <v>1323</v>
      </c>
      <c r="C8" s="3">
        <v>2E-3</v>
      </c>
      <c r="D8" s="3">
        <v>10</v>
      </c>
      <c r="E8" s="3" t="s">
        <v>315</v>
      </c>
      <c r="F8" s="3" t="s">
        <v>316</v>
      </c>
    </row>
    <row r="9" spans="1:6" x14ac:dyDescent="0.2">
      <c r="A9" s="3">
        <v>42955.646999999997</v>
      </c>
      <c r="B9" s="3">
        <v>1334</v>
      </c>
      <c r="C9" s="3">
        <v>-1E-3</v>
      </c>
      <c r="D9" s="3">
        <v>13</v>
      </c>
      <c r="E9" s="3" t="s">
        <v>319</v>
      </c>
      <c r="F9" s="3" t="s">
        <v>320</v>
      </c>
    </row>
    <row r="10" spans="1:6" x14ac:dyDescent="0.2">
      <c r="A10" s="3">
        <v>42963.828999999998</v>
      </c>
      <c r="B10" s="3">
        <v>1344</v>
      </c>
      <c r="C10" s="3">
        <v>0</v>
      </c>
      <c r="D10" s="3">
        <v>10</v>
      </c>
      <c r="E10" s="3" t="s">
        <v>321</v>
      </c>
      <c r="F10" s="3" t="s">
        <v>322</v>
      </c>
    </row>
    <row r="11" spans="1:6" x14ac:dyDescent="0.2">
      <c r="A11" s="3">
        <v>42963.83</v>
      </c>
      <c r="B11" s="3">
        <v>1344</v>
      </c>
      <c r="C11" s="3">
        <v>1E-3</v>
      </c>
      <c r="D11" s="3">
        <v>14</v>
      </c>
      <c r="E11" s="3" t="s">
        <v>317</v>
      </c>
      <c r="F11" s="3" t="s">
        <v>323</v>
      </c>
    </row>
    <row r="12" spans="1:6" x14ac:dyDescent="0.2">
      <c r="A12" s="3">
        <v>42977.735000000001</v>
      </c>
      <c r="B12" s="3">
        <v>1361</v>
      </c>
      <c r="C12" s="3">
        <v>-2E-3</v>
      </c>
      <c r="D12" s="3">
        <v>17</v>
      </c>
      <c r="E12" s="3" t="s">
        <v>317</v>
      </c>
      <c r="F12" s="3" t="s">
        <v>323</v>
      </c>
    </row>
    <row r="13" spans="1:6" x14ac:dyDescent="0.2">
      <c r="A13" s="3">
        <v>42986.735999999997</v>
      </c>
      <c r="B13" s="3">
        <v>1372</v>
      </c>
      <c r="C13" s="3">
        <v>0</v>
      </c>
      <c r="D13" s="3">
        <v>7</v>
      </c>
      <c r="E13" s="3" t="s">
        <v>315</v>
      </c>
      <c r="F13" s="3" t="s">
        <v>316</v>
      </c>
    </row>
    <row r="14" spans="1:6" x14ac:dyDescent="0.2">
      <c r="A14" s="3">
        <v>42991.642999999996</v>
      </c>
      <c r="B14" s="3">
        <v>1378</v>
      </c>
      <c r="C14" s="3">
        <v>-2E-3</v>
      </c>
      <c r="D14" s="3">
        <v>7</v>
      </c>
      <c r="E14" s="3" t="s">
        <v>315</v>
      </c>
      <c r="F14" s="3" t="s">
        <v>316</v>
      </c>
    </row>
    <row r="15" spans="1:6" x14ac:dyDescent="0.2">
      <c r="A15" s="3">
        <v>43004.733999999997</v>
      </c>
      <c r="B15" s="3">
        <v>1394</v>
      </c>
      <c r="C15" s="3">
        <v>0</v>
      </c>
      <c r="D15" s="3">
        <v>6</v>
      </c>
      <c r="E15" s="3" t="s">
        <v>321</v>
      </c>
      <c r="F15" s="3" t="s">
        <v>322</v>
      </c>
    </row>
    <row r="16" spans="1:6" x14ac:dyDescent="0.2">
      <c r="A16" s="3">
        <v>43013.726000000002</v>
      </c>
      <c r="B16" s="3">
        <v>1405</v>
      </c>
      <c r="C16" s="3">
        <v>-7.0000000000000001E-3</v>
      </c>
      <c r="D16" s="3">
        <v>15</v>
      </c>
      <c r="E16" s="3" t="s">
        <v>310</v>
      </c>
      <c r="F16" s="3" t="s">
        <v>311</v>
      </c>
    </row>
    <row r="17" spans="1:6" x14ac:dyDescent="0.2">
      <c r="A17" s="3">
        <v>43210.892999999996</v>
      </c>
      <c r="B17" s="3">
        <v>1646</v>
      </c>
      <c r="C17" s="3">
        <v>-2E-3</v>
      </c>
      <c r="D17" s="3">
        <v>11</v>
      </c>
      <c r="E17" s="3" t="s">
        <v>310</v>
      </c>
      <c r="F17" s="3" t="s">
        <v>311</v>
      </c>
    </row>
    <row r="18" spans="1:6" x14ac:dyDescent="0.2">
      <c r="A18" s="3">
        <v>43274.705000000002</v>
      </c>
      <c r="B18" s="3">
        <v>1724</v>
      </c>
      <c r="C18" s="3">
        <v>-2E-3</v>
      </c>
      <c r="D18" s="3">
        <v>10</v>
      </c>
      <c r="E18" s="3" t="s">
        <v>312</v>
      </c>
      <c r="F18" s="3" t="s">
        <v>314</v>
      </c>
    </row>
    <row r="19" spans="1:6" x14ac:dyDescent="0.2">
      <c r="A19" s="3">
        <v>43283.707999999999</v>
      </c>
      <c r="B19" s="3">
        <v>1735</v>
      </c>
      <c r="C19" s="3">
        <v>2E-3</v>
      </c>
      <c r="D19" s="3">
        <v>11</v>
      </c>
      <c r="E19" s="3" t="s">
        <v>312</v>
      </c>
      <c r="F19" s="3" t="s">
        <v>314</v>
      </c>
    </row>
    <row r="20" spans="1:6" x14ac:dyDescent="0.2">
      <c r="A20" s="3">
        <v>43301.705999999998</v>
      </c>
      <c r="B20" s="3">
        <v>1757</v>
      </c>
      <c r="C20" s="3">
        <v>2E-3</v>
      </c>
      <c r="D20" s="3">
        <v>14</v>
      </c>
      <c r="E20" s="3" t="s">
        <v>310</v>
      </c>
      <c r="F20" s="3" t="s">
        <v>311</v>
      </c>
    </row>
    <row r="21" spans="1:6" x14ac:dyDescent="0.2">
      <c r="A21" s="3">
        <v>43337.701000000001</v>
      </c>
      <c r="B21" s="3">
        <v>1801</v>
      </c>
      <c r="C21" s="3">
        <v>1E-3</v>
      </c>
      <c r="D21" s="3">
        <v>12</v>
      </c>
      <c r="E21" s="3" t="s">
        <v>315</v>
      </c>
      <c r="F21" s="3" t="s">
        <v>316</v>
      </c>
    </row>
    <row r="22" spans="1:6" x14ac:dyDescent="0.2">
      <c r="A22" s="3">
        <v>43665.764999999999</v>
      </c>
      <c r="B22" s="3">
        <v>2202</v>
      </c>
      <c r="C22" s="3">
        <v>7.0000000000000001E-3</v>
      </c>
      <c r="D22" s="3">
        <v>14</v>
      </c>
      <c r="E22" s="3" t="s">
        <v>321</v>
      </c>
      <c r="F22" s="3" t="s">
        <v>322</v>
      </c>
    </row>
    <row r="23" spans="1:6" x14ac:dyDescent="0.2">
      <c r="A23" s="3">
        <v>43670.667999999998</v>
      </c>
      <c r="B23" s="3">
        <v>2208</v>
      </c>
      <c r="C23" s="3">
        <v>2E-3</v>
      </c>
      <c r="D23" s="3">
        <v>11</v>
      </c>
      <c r="E23" s="3" t="s">
        <v>315</v>
      </c>
      <c r="F23" s="3" t="s">
        <v>316</v>
      </c>
    </row>
    <row r="24" spans="1:6" x14ac:dyDescent="0.2">
      <c r="A24" s="3">
        <v>43688.663999999997</v>
      </c>
      <c r="B24" s="3">
        <v>2230</v>
      </c>
      <c r="C24" s="3">
        <v>0</v>
      </c>
      <c r="D24" s="3">
        <v>11</v>
      </c>
      <c r="E24" s="3" t="s">
        <v>315</v>
      </c>
      <c r="F24" s="3" t="s">
        <v>316</v>
      </c>
    </row>
    <row r="25" spans="1:6" x14ac:dyDescent="0.2">
      <c r="A25" s="3">
        <v>43697.667999999998</v>
      </c>
      <c r="B25" s="3">
        <v>2241</v>
      </c>
      <c r="C25" s="3">
        <v>5.0000000000000001E-3</v>
      </c>
      <c r="D25" s="3">
        <v>16</v>
      </c>
      <c r="E25" s="3" t="s">
        <v>324</v>
      </c>
      <c r="F25" s="3" t="s">
        <v>325</v>
      </c>
    </row>
    <row r="26" spans="1:6" x14ac:dyDescent="0.2">
      <c r="A26" s="3">
        <v>43706.667999999998</v>
      </c>
      <c r="B26" s="3">
        <v>2252</v>
      </c>
      <c r="C26" s="3">
        <v>6.0000000000000001E-3</v>
      </c>
      <c r="D26" s="3">
        <v>12</v>
      </c>
      <c r="E26" s="3" t="s">
        <v>317</v>
      </c>
      <c r="F26" s="3" t="s">
        <v>318</v>
      </c>
    </row>
    <row r="27" spans="1:6" x14ac:dyDescent="0.2">
      <c r="A27" s="3">
        <v>43724.663</v>
      </c>
      <c r="B27" s="3">
        <v>2274</v>
      </c>
      <c r="C27" s="3">
        <v>2E-3</v>
      </c>
      <c r="D27" s="3">
        <v>10</v>
      </c>
      <c r="E27" s="3" t="s">
        <v>315</v>
      </c>
      <c r="F27" s="3" t="s">
        <v>316</v>
      </c>
    </row>
    <row r="28" spans="1:6" x14ac:dyDescent="0.2">
      <c r="A28" s="3">
        <v>43737.754999999997</v>
      </c>
      <c r="B28" s="3">
        <v>2290</v>
      </c>
      <c r="C28" s="3">
        <v>5.0000000000000001E-3</v>
      </c>
      <c r="D28" s="3">
        <v>28</v>
      </c>
      <c r="E28" s="3" t="s">
        <v>326</v>
      </c>
      <c r="F28" s="3" t="s">
        <v>327</v>
      </c>
    </row>
    <row r="29" spans="1:6" x14ac:dyDescent="0.2">
      <c r="A29" s="3">
        <v>43980.724000000002</v>
      </c>
      <c r="B29" s="3">
        <v>2587</v>
      </c>
      <c r="C29" s="3">
        <v>-1E-3</v>
      </c>
      <c r="D29" s="3">
        <v>18</v>
      </c>
      <c r="E29" s="3" t="s">
        <v>310</v>
      </c>
      <c r="F29" s="3" t="s">
        <v>311</v>
      </c>
    </row>
    <row r="30" spans="1:6" x14ac:dyDescent="0.2">
      <c r="A30" s="3">
        <v>43980.73</v>
      </c>
      <c r="B30" s="3">
        <v>2587</v>
      </c>
      <c r="C30" s="3">
        <v>5.0000000000000001E-3</v>
      </c>
      <c r="D30" s="3">
        <v>16</v>
      </c>
      <c r="E30" s="3" t="s">
        <v>315</v>
      </c>
      <c r="F30" s="3" t="s">
        <v>316</v>
      </c>
    </row>
    <row r="31" spans="1:6" x14ac:dyDescent="0.2">
      <c r="A31" s="3">
        <v>44012.635000000002</v>
      </c>
      <c r="B31" s="3">
        <v>2626</v>
      </c>
      <c r="C31" s="3">
        <v>4.0000000000000001E-3</v>
      </c>
      <c r="D31" s="3">
        <v>9</v>
      </c>
      <c r="E31" s="3" t="s">
        <v>315</v>
      </c>
      <c r="F31" s="3" t="s">
        <v>316</v>
      </c>
    </row>
    <row r="32" spans="1:6" x14ac:dyDescent="0.2">
      <c r="A32" s="3">
        <v>44385.682999999997</v>
      </c>
      <c r="B32" s="3">
        <v>3082</v>
      </c>
      <c r="C32" s="3">
        <v>-1E-3</v>
      </c>
      <c r="D32" s="3">
        <v>13</v>
      </c>
      <c r="E32" s="3" t="s">
        <v>317</v>
      </c>
      <c r="F32" s="3" t="s">
        <v>318</v>
      </c>
    </row>
    <row r="33" spans="1:6" x14ac:dyDescent="0.2">
      <c r="A33" s="3">
        <v>44407.777000000002</v>
      </c>
      <c r="B33" s="3">
        <v>3109</v>
      </c>
      <c r="C33" s="3">
        <v>4.0000000000000001E-3</v>
      </c>
      <c r="D33" s="3">
        <v>17</v>
      </c>
      <c r="E33" s="3" t="s">
        <v>310</v>
      </c>
      <c r="F33" s="3" t="s">
        <v>328</v>
      </c>
    </row>
    <row r="34" spans="1:6" x14ac:dyDescent="0.2">
      <c r="A34" s="3">
        <v>44470.766000000003</v>
      </c>
      <c r="B34" s="3">
        <v>3186</v>
      </c>
      <c r="C34" s="3">
        <v>0</v>
      </c>
      <c r="D34" s="3">
        <v>14</v>
      </c>
      <c r="E34" s="3" t="s">
        <v>310</v>
      </c>
      <c r="F34" s="3" t="s">
        <v>311</v>
      </c>
    </row>
    <row r="35" spans="1:6" x14ac:dyDescent="0.2">
      <c r="A35" s="3">
        <v>44704.737999999998</v>
      </c>
      <c r="B35" s="3">
        <v>3472</v>
      </c>
      <c r="C35" s="3">
        <v>-4.0000000000000001E-3</v>
      </c>
      <c r="D35" s="3">
        <v>9</v>
      </c>
      <c r="E35" s="3" t="s">
        <v>315</v>
      </c>
      <c r="F35" s="3" t="s">
        <v>316</v>
      </c>
    </row>
    <row r="36" spans="1:6" x14ac:dyDescent="0.2">
      <c r="A36" s="3">
        <v>44727.646000000001</v>
      </c>
      <c r="B36" s="3">
        <v>3500</v>
      </c>
      <c r="C36" s="3">
        <v>-3.0000000000000001E-3</v>
      </c>
      <c r="D36" s="3">
        <v>12</v>
      </c>
      <c r="E36" s="3" t="s">
        <v>315</v>
      </c>
      <c r="F36" s="3" t="s">
        <v>316</v>
      </c>
    </row>
    <row r="37" spans="1:6" x14ac:dyDescent="0.2">
      <c r="A37" s="3">
        <v>44731.735000000001</v>
      </c>
      <c r="B37" s="3">
        <v>3505</v>
      </c>
      <c r="C37" s="3">
        <v>-5.0000000000000001E-3</v>
      </c>
      <c r="D37" s="3">
        <v>14</v>
      </c>
      <c r="E37" s="3" t="s">
        <v>310</v>
      </c>
      <c r="F37" s="3" t="s">
        <v>311</v>
      </c>
    </row>
    <row r="38" spans="1:6" x14ac:dyDescent="0.2">
      <c r="A38" s="3">
        <v>44731.735999999997</v>
      </c>
      <c r="B38" s="3">
        <v>3505</v>
      </c>
      <c r="C38" s="3">
        <v>-4.0000000000000001E-3</v>
      </c>
      <c r="D38" s="3">
        <v>15</v>
      </c>
      <c r="E38" s="3" t="s">
        <v>310</v>
      </c>
      <c r="F38" s="3" t="s">
        <v>329</v>
      </c>
    </row>
    <row r="39" spans="1:6" x14ac:dyDescent="0.2">
      <c r="A39" s="3">
        <v>44762.824999999997</v>
      </c>
      <c r="B39" s="3">
        <v>3543</v>
      </c>
      <c r="C39" s="3">
        <v>-2E-3</v>
      </c>
      <c r="D39" s="3">
        <v>14</v>
      </c>
      <c r="E39" s="3" t="s">
        <v>321</v>
      </c>
      <c r="F39" s="3" t="s">
        <v>330</v>
      </c>
    </row>
    <row r="40" spans="1:6" x14ac:dyDescent="0.2">
      <c r="A40" s="3">
        <v>44825.684999999998</v>
      </c>
      <c r="B40" s="3">
        <v>3620</v>
      </c>
      <c r="C40" s="3">
        <v>-0.13600000000000001</v>
      </c>
      <c r="D40" s="3">
        <v>24</v>
      </c>
      <c r="E40" s="3" t="s">
        <v>321</v>
      </c>
      <c r="F40" s="3" t="s">
        <v>331</v>
      </c>
    </row>
    <row r="41" spans="1:6" x14ac:dyDescent="0.2">
      <c r="A41" s="3">
        <v>44853.635000000002</v>
      </c>
      <c r="B41" s="3">
        <v>3654</v>
      </c>
      <c r="C41" s="3">
        <v>-1E-3</v>
      </c>
      <c r="D41" s="3">
        <v>11</v>
      </c>
      <c r="E41" s="3" t="s">
        <v>321</v>
      </c>
      <c r="F41" s="3" t="s">
        <v>330</v>
      </c>
    </row>
    <row r="42" spans="1:6" x14ac:dyDescent="0.2">
      <c r="A42" s="3">
        <v>44875.718999999997</v>
      </c>
      <c r="B42" s="3">
        <v>3681</v>
      </c>
      <c r="C42" s="3">
        <v>-6.0000000000000001E-3</v>
      </c>
      <c r="D42" s="3">
        <v>14</v>
      </c>
      <c r="E42" s="3" t="s">
        <v>317</v>
      </c>
      <c r="F42" s="3" t="s">
        <v>323</v>
      </c>
    </row>
    <row r="43" spans="1:6" x14ac:dyDescent="0.2">
      <c r="A43" s="3">
        <v>45082.699000000001</v>
      </c>
      <c r="B43" s="3">
        <v>3934</v>
      </c>
      <c r="C43" s="3">
        <v>-5.0000000000000001E-3</v>
      </c>
      <c r="D43" s="3">
        <v>19</v>
      </c>
      <c r="E43" s="3" t="s">
        <v>310</v>
      </c>
      <c r="F43" s="3" t="s">
        <v>311</v>
      </c>
    </row>
    <row r="44" spans="1:6" x14ac:dyDescent="0.2">
      <c r="A44" s="3">
        <v>45100.697999999997</v>
      </c>
      <c r="B44" s="3">
        <v>3956</v>
      </c>
      <c r="C44" s="3">
        <v>-4.0000000000000001E-3</v>
      </c>
      <c r="D44" s="3">
        <v>17</v>
      </c>
      <c r="E44" s="3" t="s">
        <v>315</v>
      </c>
      <c r="F44" s="3" t="s">
        <v>316</v>
      </c>
    </row>
    <row r="45" spans="1:6" x14ac:dyDescent="0.2">
      <c r="A45" s="3">
        <v>45113.781999999999</v>
      </c>
      <c r="B45" s="3">
        <v>3972</v>
      </c>
      <c r="C45" s="3">
        <v>-0.01</v>
      </c>
      <c r="D45" s="3">
        <v>50</v>
      </c>
      <c r="E45" s="3" t="s">
        <v>332</v>
      </c>
      <c r="F45" s="3" t="s">
        <v>333</v>
      </c>
    </row>
    <row r="46" spans="1:6" x14ac:dyDescent="0.2">
      <c r="A46" s="3">
        <v>45127.699000000001</v>
      </c>
      <c r="B46" s="3">
        <v>3989</v>
      </c>
      <c r="C46" s="3">
        <v>0</v>
      </c>
      <c r="D46" s="3">
        <v>20</v>
      </c>
      <c r="E46" s="3" t="s">
        <v>321</v>
      </c>
      <c r="F46" s="3" t="s">
        <v>331</v>
      </c>
    </row>
    <row r="47" spans="1:6" x14ac:dyDescent="0.2">
      <c r="A47" s="3">
        <v>45158.781000000003</v>
      </c>
      <c r="B47" s="3">
        <v>4027</v>
      </c>
      <c r="C47" s="3">
        <v>-6.0000000000000001E-3</v>
      </c>
      <c r="D47" s="3">
        <v>22</v>
      </c>
      <c r="E47" s="3" t="s">
        <v>321</v>
      </c>
      <c r="F47" s="3" t="s">
        <v>331</v>
      </c>
    </row>
    <row r="48" spans="1:6" x14ac:dyDescent="0.2">
      <c r="A48" s="3">
        <v>45217.684000000001</v>
      </c>
      <c r="B48" s="3">
        <v>4099</v>
      </c>
      <c r="C48" s="3">
        <v>-6.0000000000000001E-3</v>
      </c>
      <c r="D48" s="3">
        <v>26</v>
      </c>
      <c r="E48" s="3" t="s">
        <v>321</v>
      </c>
      <c r="F48" s="3" t="s">
        <v>331</v>
      </c>
    </row>
    <row r="49" spans="1:6" x14ac:dyDescent="0.2">
      <c r="A49" s="3">
        <v>45231.593999999997</v>
      </c>
      <c r="B49" s="3">
        <v>4116</v>
      </c>
      <c r="C49" s="3">
        <v>-4.0000000000000001E-3</v>
      </c>
      <c r="D49" s="3">
        <v>10</v>
      </c>
      <c r="E49" s="3" t="s">
        <v>321</v>
      </c>
      <c r="F49" s="3" t="s">
        <v>330</v>
      </c>
    </row>
    <row r="50" spans="1:6" x14ac:dyDescent="0.2">
      <c r="A50" s="3">
        <v>45460.658000000003</v>
      </c>
      <c r="B50" s="3">
        <v>4396</v>
      </c>
      <c r="C50" s="3">
        <v>-7.0000000000000001E-3</v>
      </c>
      <c r="D50" s="3">
        <v>9</v>
      </c>
      <c r="E50" s="3" t="s">
        <v>315</v>
      </c>
      <c r="F50" s="3" t="s">
        <v>316</v>
      </c>
    </row>
    <row r="51" spans="1:6" x14ac:dyDescent="0.2">
      <c r="A51" s="3">
        <v>45464.749000000003</v>
      </c>
      <c r="B51" s="3">
        <v>4401</v>
      </c>
      <c r="C51" s="3">
        <v>-7.0000000000000001E-3</v>
      </c>
      <c r="D51" s="3">
        <v>14</v>
      </c>
      <c r="E51" s="3" t="s">
        <v>315</v>
      </c>
      <c r="F51" s="3" t="s">
        <v>316</v>
      </c>
    </row>
    <row r="52" spans="1:6" x14ac:dyDescent="0.2">
      <c r="A52" s="3">
        <v>45518.739000000001</v>
      </c>
      <c r="B52" s="3">
        <v>4467</v>
      </c>
      <c r="C52" s="3">
        <v>-1.0999999999999999E-2</v>
      </c>
      <c r="D52" s="3">
        <v>16</v>
      </c>
      <c r="E52" s="3" t="s">
        <v>321</v>
      </c>
      <c r="F52" s="3" t="s">
        <v>334</v>
      </c>
    </row>
    <row r="53" spans="1:6" x14ac:dyDescent="0.2">
      <c r="A53" s="3">
        <v>45518.74</v>
      </c>
      <c r="B53" s="3">
        <v>4467</v>
      </c>
      <c r="C53" s="3">
        <v>-0.01</v>
      </c>
      <c r="D53" s="3">
        <v>14</v>
      </c>
      <c r="E53" s="3" t="s">
        <v>335</v>
      </c>
      <c r="F53" s="3" t="s">
        <v>336</v>
      </c>
    </row>
    <row r="54" spans="1:6" x14ac:dyDescent="0.2">
      <c r="A54" s="3">
        <v>45522.834999999999</v>
      </c>
      <c r="B54" s="3">
        <v>4472</v>
      </c>
      <c r="C54" s="3">
        <v>-6.0000000000000001E-3</v>
      </c>
      <c r="D54" s="3">
        <v>17</v>
      </c>
      <c r="E54" s="3" t="s">
        <v>321</v>
      </c>
      <c r="F54" s="3" t="s">
        <v>334</v>
      </c>
    </row>
    <row r="55" spans="1:6" x14ac:dyDescent="0.2">
      <c r="A55" s="3">
        <v>45522.836000000003</v>
      </c>
      <c r="B55" s="3">
        <v>4472</v>
      </c>
      <c r="C55" s="3">
        <v>-5.0000000000000001E-3</v>
      </c>
      <c r="D55" s="3">
        <v>12</v>
      </c>
      <c r="E55" s="3" t="s">
        <v>321</v>
      </c>
      <c r="F55" s="3" t="s">
        <v>330</v>
      </c>
    </row>
    <row r="56" spans="1:6" x14ac:dyDescent="0.2">
      <c r="A56" s="3">
        <v>45523.654000000002</v>
      </c>
      <c r="B56" s="3">
        <v>4473</v>
      </c>
      <c r="C56" s="3">
        <v>-5.0000000000000001E-3</v>
      </c>
      <c r="D56" s="3">
        <v>12</v>
      </c>
      <c r="E56" s="3" t="s">
        <v>321</v>
      </c>
      <c r="F56" s="3" t="s">
        <v>330</v>
      </c>
    </row>
    <row r="57" spans="1:6" x14ac:dyDescent="0.2">
      <c r="A57" s="3">
        <v>45586.646000000001</v>
      </c>
      <c r="B57" s="3">
        <v>4550</v>
      </c>
      <c r="C57" s="3">
        <v>-6.0000000000000001E-3</v>
      </c>
      <c r="D57" s="3">
        <v>40</v>
      </c>
      <c r="E57" s="3" t="s">
        <v>337</v>
      </c>
      <c r="F57" s="3" t="s">
        <v>338</v>
      </c>
    </row>
    <row r="58" spans="1:6" x14ac:dyDescent="0.2">
      <c r="A58" s="3">
        <v>45604.639000000003</v>
      </c>
      <c r="B58" s="3">
        <v>4572</v>
      </c>
      <c r="C58" s="3">
        <v>-1.2E-2</v>
      </c>
      <c r="D58" s="3">
        <v>29</v>
      </c>
      <c r="E58" s="3" t="s">
        <v>337</v>
      </c>
      <c r="F58" s="3" t="s">
        <v>338</v>
      </c>
    </row>
    <row r="59" spans="1:6" x14ac:dyDescent="0.2">
      <c r="A59" s="3">
        <v>45860.705000000002</v>
      </c>
      <c r="B59" s="3">
        <v>4885</v>
      </c>
      <c r="C59" s="3">
        <v>-0.01</v>
      </c>
      <c r="D59" s="3">
        <v>15</v>
      </c>
      <c r="E59" s="3" t="s">
        <v>321</v>
      </c>
      <c r="F59" s="3" t="s">
        <v>330</v>
      </c>
    </row>
    <row r="60" spans="1:6" x14ac:dyDescent="0.2">
      <c r="A60" s="3">
        <v>45882.798999999999</v>
      </c>
      <c r="B60" s="3">
        <v>4912</v>
      </c>
      <c r="C60" s="3">
        <v>-5.0000000000000001E-3</v>
      </c>
      <c r="D60" s="3">
        <v>15</v>
      </c>
      <c r="E60" s="3" t="s">
        <v>321</v>
      </c>
      <c r="F60" s="3" t="s">
        <v>330</v>
      </c>
    </row>
    <row r="61" spans="1:6" x14ac:dyDescent="0.2">
      <c r="A61" s="3">
        <v>45887.705999999998</v>
      </c>
      <c r="B61" s="3">
        <v>4918</v>
      </c>
      <c r="C61" s="3">
        <v>-7.0000000000000001E-3</v>
      </c>
      <c r="D61" s="3">
        <v>17</v>
      </c>
      <c r="E61" s="3" t="s">
        <v>339</v>
      </c>
      <c r="F61" s="3" t="s">
        <v>340</v>
      </c>
    </row>
    <row r="62" spans="1:6" x14ac:dyDescent="0.2">
      <c r="A62" s="3">
        <v>45896.7</v>
      </c>
      <c r="B62" s="3">
        <v>4929</v>
      </c>
      <c r="C62" s="3">
        <v>-1.2E-2</v>
      </c>
      <c r="D62" s="3">
        <v>14</v>
      </c>
      <c r="E62" s="3" t="s">
        <v>339</v>
      </c>
      <c r="F62" s="3" t="s">
        <v>340</v>
      </c>
    </row>
    <row r="63" spans="1:6" x14ac:dyDescent="0.2">
      <c r="A63" s="3">
        <v>45923.701000000001</v>
      </c>
      <c r="B63" s="3">
        <v>4962</v>
      </c>
      <c r="C63" s="3">
        <v>-8.0000000000000002E-3</v>
      </c>
      <c r="D63" s="3">
        <v>16</v>
      </c>
      <c r="E63" s="3" t="s">
        <v>310</v>
      </c>
      <c r="F63" s="3" t="s">
        <v>311</v>
      </c>
    </row>
    <row r="64" spans="1:6" x14ac:dyDescent="0.2">
      <c r="A64" s="3">
        <v>45937.610999999997</v>
      </c>
      <c r="B64" s="3">
        <v>4979</v>
      </c>
      <c r="C64" s="3">
        <v>-6.0000000000000001E-3</v>
      </c>
      <c r="D64" s="3">
        <v>9</v>
      </c>
      <c r="E64" s="3" t="s">
        <v>317</v>
      </c>
      <c r="F64" s="3" t="s">
        <v>318</v>
      </c>
    </row>
    <row r="65" spans="1:6" x14ac:dyDescent="0.2">
      <c r="A65" s="3">
        <v>45959.7</v>
      </c>
      <c r="B65" s="3">
        <v>5006</v>
      </c>
      <c r="C65" s="3">
        <v>-5.0000000000000001E-3</v>
      </c>
      <c r="D65" s="3">
        <v>11</v>
      </c>
      <c r="E65" s="3" t="s">
        <v>310</v>
      </c>
      <c r="F65" s="3" t="s">
        <v>311</v>
      </c>
    </row>
    <row r="66" spans="1:6" x14ac:dyDescent="0.2">
      <c r="A66" s="3">
        <v>46169.951999999997</v>
      </c>
      <c r="B66" s="3">
        <v>5263</v>
      </c>
      <c r="C66" s="3">
        <v>-4.0000000000000001E-3</v>
      </c>
      <c r="D66" s="3">
        <v>11</v>
      </c>
      <c r="E66" s="3" t="s">
        <v>326</v>
      </c>
      <c r="F66" s="3" t="s">
        <v>341</v>
      </c>
    </row>
    <row r="67" spans="1:6" x14ac:dyDescent="0.2">
      <c r="A67" s="3">
        <v>46193.673000000003</v>
      </c>
      <c r="B67" s="3">
        <v>5292</v>
      </c>
      <c r="C67" s="3">
        <v>-8.0000000000000002E-3</v>
      </c>
      <c r="D67" s="3">
        <v>15</v>
      </c>
      <c r="E67" s="3" t="s">
        <v>315</v>
      </c>
      <c r="F67" s="3" t="s">
        <v>316</v>
      </c>
    </row>
    <row r="68" spans="1:6" x14ac:dyDescent="0.2">
      <c r="A68" s="3">
        <v>46197.762999999999</v>
      </c>
      <c r="B68" s="3">
        <v>5297</v>
      </c>
      <c r="C68" s="3">
        <v>-8.9999999999999993E-3</v>
      </c>
      <c r="D68" s="3">
        <v>15</v>
      </c>
      <c r="E68" s="3" t="s">
        <v>335</v>
      </c>
      <c r="F68" s="3" t="s">
        <v>336</v>
      </c>
    </row>
    <row r="69" spans="1:6" x14ac:dyDescent="0.2">
      <c r="A69" s="3">
        <v>46206.767</v>
      </c>
      <c r="B69" s="3">
        <v>5308</v>
      </c>
      <c r="C69" s="3">
        <v>-4.0000000000000001E-3</v>
      </c>
      <c r="D69" s="3">
        <v>9</v>
      </c>
      <c r="E69" s="3" t="s">
        <v>335</v>
      </c>
      <c r="F69" s="3" t="s">
        <v>336</v>
      </c>
    </row>
    <row r="70" spans="1:6" x14ac:dyDescent="0.2">
      <c r="A70" s="3">
        <v>46210.849000000002</v>
      </c>
      <c r="B70" s="3">
        <v>5313</v>
      </c>
      <c r="C70" s="3">
        <v>-1.2E-2</v>
      </c>
      <c r="D70" s="3">
        <v>15</v>
      </c>
      <c r="E70" s="3" t="s">
        <v>335</v>
      </c>
      <c r="F70" s="3" t="s">
        <v>336</v>
      </c>
    </row>
    <row r="71" spans="1:6" x14ac:dyDescent="0.2">
      <c r="A71" s="3">
        <v>46210.853999999999</v>
      </c>
      <c r="B71" s="3">
        <v>5313</v>
      </c>
      <c r="C71" s="3">
        <v>-7.0000000000000001E-3</v>
      </c>
      <c r="D71" s="3">
        <v>8</v>
      </c>
      <c r="E71" s="3" t="s">
        <v>315</v>
      </c>
      <c r="F71" s="3" t="s">
        <v>316</v>
      </c>
    </row>
    <row r="72" spans="1:6" x14ac:dyDescent="0.2">
      <c r="A72" s="3">
        <v>46211.667000000001</v>
      </c>
      <c r="B72" s="3">
        <v>5314</v>
      </c>
      <c r="C72" s="3">
        <v>-1.2E-2</v>
      </c>
      <c r="D72" s="3">
        <v>16</v>
      </c>
      <c r="E72" s="3" t="s">
        <v>335</v>
      </c>
      <c r="F72" s="3" t="s">
        <v>336</v>
      </c>
    </row>
    <row r="73" spans="1:6" x14ac:dyDescent="0.2">
      <c r="A73" s="3">
        <v>46224.758000000002</v>
      </c>
      <c r="B73" s="3">
        <v>5330</v>
      </c>
      <c r="C73" s="3">
        <v>-1.0999999999999999E-2</v>
      </c>
      <c r="D73" s="3">
        <v>14</v>
      </c>
      <c r="E73" s="3" t="s">
        <v>335</v>
      </c>
      <c r="F73" s="3" t="s">
        <v>336</v>
      </c>
    </row>
    <row r="74" spans="1:6" x14ac:dyDescent="0.2">
      <c r="A74" s="3">
        <v>46228.847000000002</v>
      </c>
      <c r="B74" s="3">
        <v>5335</v>
      </c>
      <c r="C74" s="3">
        <v>-1.2E-2</v>
      </c>
      <c r="D74" s="3">
        <v>23</v>
      </c>
      <c r="E74" s="3" t="s">
        <v>335</v>
      </c>
      <c r="F74" s="3" t="s">
        <v>336</v>
      </c>
    </row>
    <row r="75" spans="1:6" x14ac:dyDescent="0.2">
      <c r="A75" s="3">
        <v>46229.67</v>
      </c>
      <c r="B75" s="3">
        <v>5336</v>
      </c>
      <c r="C75" s="3">
        <v>-8.0000000000000002E-3</v>
      </c>
      <c r="D75" s="3">
        <v>11</v>
      </c>
      <c r="E75" s="3" t="s">
        <v>339</v>
      </c>
      <c r="F75" s="3" t="s">
        <v>340</v>
      </c>
    </row>
    <row r="76" spans="1:6" x14ac:dyDescent="0.2">
      <c r="A76" s="3">
        <v>46247.665999999997</v>
      </c>
      <c r="B76" s="3">
        <v>5358</v>
      </c>
      <c r="C76" s="3">
        <v>-0.01</v>
      </c>
      <c r="D76" s="3">
        <v>14</v>
      </c>
      <c r="E76" s="3" t="s">
        <v>321</v>
      </c>
      <c r="F76" s="3" t="s">
        <v>330</v>
      </c>
    </row>
    <row r="77" spans="1:6" x14ac:dyDescent="0.2">
      <c r="A77" s="3">
        <v>46265.66</v>
      </c>
      <c r="B77" s="3">
        <v>5380</v>
      </c>
      <c r="C77" s="3">
        <v>-1.4E-2</v>
      </c>
      <c r="D77" s="3">
        <v>10</v>
      </c>
      <c r="E77" s="3" t="s">
        <v>321</v>
      </c>
      <c r="F77" s="3" t="s">
        <v>330</v>
      </c>
    </row>
    <row r="78" spans="1:6" x14ac:dyDescent="0.2">
      <c r="A78" s="3">
        <v>46265.669000000002</v>
      </c>
      <c r="B78" s="3">
        <v>5380</v>
      </c>
      <c r="C78" s="3">
        <v>-5.0000000000000001E-3</v>
      </c>
      <c r="D78" s="3">
        <v>13</v>
      </c>
      <c r="E78" s="3" t="s">
        <v>339</v>
      </c>
      <c r="F78" s="3" t="s">
        <v>340</v>
      </c>
    </row>
    <row r="79" spans="1:6" x14ac:dyDescent="0.2">
      <c r="A79" s="3">
        <v>46274.661</v>
      </c>
      <c r="B79" s="3">
        <v>5391</v>
      </c>
      <c r="C79" s="3">
        <v>-1.2E-2</v>
      </c>
      <c r="D79" s="3">
        <v>12</v>
      </c>
      <c r="E79" s="3" t="s">
        <v>321</v>
      </c>
      <c r="F79" s="3" t="s">
        <v>330</v>
      </c>
    </row>
    <row r="80" spans="1:6" x14ac:dyDescent="0.2">
      <c r="A80" s="3">
        <v>46561.815999999999</v>
      </c>
      <c r="B80" s="3">
        <v>5742</v>
      </c>
      <c r="C80" s="3">
        <v>-8.9999999999999993E-3</v>
      </c>
      <c r="D80" s="3">
        <v>10</v>
      </c>
      <c r="E80" s="3" t="s">
        <v>326</v>
      </c>
      <c r="F80" s="3" t="s">
        <v>341</v>
      </c>
    </row>
    <row r="81" spans="1:6" x14ac:dyDescent="0.2">
      <c r="A81" s="3">
        <v>46570.811000000002</v>
      </c>
      <c r="B81" s="3">
        <v>5753</v>
      </c>
      <c r="C81" s="3">
        <v>-1.4E-2</v>
      </c>
      <c r="D81" s="3">
        <v>14</v>
      </c>
      <c r="E81" s="3" t="s">
        <v>335</v>
      </c>
      <c r="F81" s="3" t="s">
        <v>336</v>
      </c>
    </row>
    <row r="82" spans="1:6" x14ac:dyDescent="0.2">
      <c r="A82" s="3">
        <v>46602.718000000001</v>
      </c>
      <c r="B82" s="3">
        <v>5792</v>
      </c>
      <c r="C82" s="3">
        <v>-1.2E-2</v>
      </c>
      <c r="D82" s="3">
        <v>13</v>
      </c>
      <c r="E82" s="3" t="s">
        <v>335</v>
      </c>
      <c r="F82" s="3" t="s">
        <v>336</v>
      </c>
    </row>
    <row r="83" spans="1:6" x14ac:dyDescent="0.2">
      <c r="A83" s="3">
        <v>46602.722000000002</v>
      </c>
      <c r="B83" s="3">
        <v>5792</v>
      </c>
      <c r="C83" s="3">
        <v>-8.0000000000000002E-3</v>
      </c>
      <c r="D83" s="3">
        <v>15</v>
      </c>
      <c r="E83" s="3" t="s">
        <v>310</v>
      </c>
      <c r="F83" s="3" t="s">
        <v>311</v>
      </c>
    </row>
    <row r="84" spans="1:6" x14ac:dyDescent="0.2">
      <c r="A84" s="3">
        <v>46912.779000000002</v>
      </c>
      <c r="B84" s="3">
        <v>6171</v>
      </c>
      <c r="C84" s="3">
        <v>-1.0999999999999999E-2</v>
      </c>
      <c r="D84" s="3">
        <v>17</v>
      </c>
      <c r="E84" s="3" t="s">
        <v>315</v>
      </c>
      <c r="F84" s="3" t="s">
        <v>316</v>
      </c>
    </row>
    <row r="85" spans="1:6" x14ac:dyDescent="0.2">
      <c r="A85" s="3">
        <v>46935.684999999998</v>
      </c>
      <c r="B85" s="3">
        <v>6199</v>
      </c>
      <c r="C85" s="3">
        <v>-1.0999999999999999E-2</v>
      </c>
      <c r="D85" s="3">
        <v>17</v>
      </c>
      <c r="E85" s="3" t="s">
        <v>315</v>
      </c>
      <c r="F85" s="3" t="s">
        <v>316</v>
      </c>
    </row>
    <row r="86" spans="1:6" x14ac:dyDescent="0.2">
      <c r="A86" s="3">
        <v>46939.775000000001</v>
      </c>
      <c r="B86" s="3">
        <v>6204</v>
      </c>
      <c r="C86" s="3">
        <v>-1.2E-2</v>
      </c>
      <c r="D86" s="3">
        <v>21</v>
      </c>
      <c r="E86" s="3" t="s">
        <v>315</v>
      </c>
      <c r="F86" s="3" t="s">
        <v>316</v>
      </c>
    </row>
    <row r="87" spans="1:6" x14ac:dyDescent="0.2">
      <c r="A87" s="3">
        <v>46939.775999999998</v>
      </c>
      <c r="B87" s="3">
        <v>6204</v>
      </c>
      <c r="C87" s="3">
        <v>-1.0999999999999999E-2</v>
      </c>
      <c r="D87" s="3">
        <v>13</v>
      </c>
      <c r="E87" s="3" t="s">
        <v>326</v>
      </c>
      <c r="F87" s="3" t="s">
        <v>341</v>
      </c>
    </row>
    <row r="88" spans="1:6" x14ac:dyDescent="0.2">
      <c r="A88" s="3">
        <v>46944.682999999997</v>
      </c>
      <c r="B88" s="3">
        <v>6210</v>
      </c>
      <c r="C88" s="3">
        <v>-1.2E-2</v>
      </c>
      <c r="D88" s="3">
        <v>18</v>
      </c>
      <c r="E88" s="3" t="s">
        <v>315</v>
      </c>
      <c r="F88" s="3" t="s">
        <v>316</v>
      </c>
    </row>
    <row r="89" spans="1:6" x14ac:dyDescent="0.2">
      <c r="A89" s="3">
        <v>46948.775999999998</v>
      </c>
      <c r="B89" s="3">
        <v>6215</v>
      </c>
      <c r="C89" s="3">
        <v>-0.01</v>
      </c>
      <c r="D89" s="3">
        <v>12</v>
      </c>
      <c r="E89" s="3" t="s">
        <v>315</v>
      </c>
      <c r="F89" s="3" t="s">
        <v>316</v>
      </c>
    </row>
    <row r="90" spans="1:6" x14ac:dyDescent="0.2">
      <c r="A90" s="3">
        <v>46975.767999999996</v>
      </c>
      <c r="B90" s="3">
        <v>6248</v>
      </c>
      <c r="C90" s="3">
        <v>-1.6E-2</v>
      </c>
      <c r="D90" s="3" t="s">
        <v>315</v>
      </c>
      <c r="E90" s="3" t="s">
        <v>342</v>
      </c>
      <c r="F90" s="3" t="s">
        <v>343</v>
      </c>
    </row>
    <row r="91" spans="1:6" x14ac:dyDescent="0.2">
      <c r="A91" s="3">
        <v>46979.862999999998</v>
      </c>
      <c r="B91" s="3">
        <v>6253</v>
      </c>
      <c r="C91" s="3">
        <v>-1.0999999999999999E-2</v>
      </c>
      <c r="D91" s="3">
        <v>16</v>
      </c>
      <c r="E91" s="3" t="s">
        <v>326</v>
      </c>
      <c r="F91" s="3" t="s">
        <v>341</v>
      </c>
    </row>
    <row r="92" spans="1:6" x14ac:dyDescent="0.2">
      <c r="A92" s="3">
        <v>47002.77</v>
      </c>
      <c r="B92" s="3">
        <v>6281</v>
      </c>
      <c r="C92" s="3">
        <v>-0.01</v>
      </c>
      <c r="D92" s="3">
        <v>14</v>
      </c>
      <c r="E92" s="3" t="s">
        <v>315</v>
      </c>
      <c r="F92" s="3" t="s">
        <v>316</v>
      </c>
    </row>
    <row r="93" spans="1:6" x14ac:dyDescent="0.2">
      <c r="A93" s="3">
        <v>47021.584000000003</v>
      </c>
      <c r="B93" s="3">
        <v>6304</v>
      </c>
      <c r="C93" s="3">
        <v>-1.2999999999999999E-2</v>
      </c>
      <c r="D93" s="3" t="s">
        <v>315</v>
      </c>
      <c r="E93" s="3" t="s">
        <v>342</v>
      </c>
      <c r="F93" s="3" t="s">
        <v>343</v>
      </c>
    </row>
    <row r="94" spans="1:6" x14ac:dyDescent="0.2">
      <c r="A94" s="3">
        <v>47025.675000000003</v>
      </c>
      <c r="B94" s="3">
        <v>6309</v>
      </c>
      <c r="C94" s="3">
        <v>-1.2E-2</v>
      </c>
      <c r="D94" s="3">
        <v>13</v>
      </c>
      <c r="E94" s="3" t="s">
        <v>315</v>
      </c>
      <c r="F94" s="3" t="s">
        <v>316</v>
      </c>
    </row>
    <row r="95" spans="1:6" x14ac:dyDescent="0.2">
      <c r="A95" s="3">
        <v>47299.737999999998</v>
      </c>
      <c r="B95" s="3">
        <v>6644</v>
      </c>
      <c r="C95" s="3">
        <v>-1.2E-2</v>
      </c>
      <c r="D95" s="3">
        <v>22</v>
      </c>
      <c r="E95" s="3" t="s">
        <v>315</v>
      </c>
      <c r="F95" s="3" t="s">
        <v>316</v>
      </c>
    </row>
    <row r="96" spans="1:6" x14ac:dyDescent="0.2">
      <c r="A96" s="3">
        <v>47299.74</v>
      </c>
      <c r="B96" s="3">
        <v>6644</v>
      </c>
      <c r="C96" s="3">
        <v>-0.01</v>
      </c>
      <c r="D96" s="3">
        <v>16</v>
      </c>
      <c r="E96" s="3" t="s">
        <v>310</v>
      </c>
      <c r="F96" s="3" t="s">
        <v>311</v>
      </c>
    </row>
    <row r="97" spans="1:6" x14ac:dyDescent="0.2">
      <c r="A97" s="3">
        <v>47308.743000000002</v>
      </c>
      <c r="B97" s="3">
        <v>6655</v>
      </c>
      <c r="C97" s="3">
        <v>-6.0000000000000001E-3</v>
      </c>
      <c r="D97" s="3">
        <v>12</v>
      </c>
      <c r="E97" s="3" t="s">
        <v>335</v>
      </c>
      <c r="F97" s="3" t="s">
        <v>336</v>
      </c>
    </row>
    <row r="98" spans="1:6" x14ac:dyDescent="0.2">
      <c r="A98" s="3">
        <v>47317.735000000001</v>
      </c>
      <c r="B98" s="3">
        <v>6666</v>
      </c>
      <c r="C98" s="3">
        <v>-1.2999999999999999E-2</v>
      </c>
      <c r="D98" s="3">
        <v>12</v>
      </c>
      <c r="E98" s="3" t="s">
        <v>315</v>
      </c>
      <c r="F98" s="3" t="s">
        <v>316</v>
      </c>
    </row>
    <row r="99" spans="1:6" x14ac:dyDescent="0.2">
      <c r="A99" s="3">
        <v>47317.737999999998</v>
      </c>
      <c r="B99" s="3">
        <v>6666</v>
      </c>
      <c r="C99" s="3">
        <v>-0.01</v>
      </c>
      <c r="D99" s="3">
        <v>12</v>
      </c>
      <c r="E99" s="3" t="s">
        <v>315</v>
      </c>
      <c r="F99" s="3" t="s">
        <v>344</v>
      </c>
    </row>
    <row r="100" spans="1:6" x14ac:dyDescent="0.2">
      <c r="A100" s="3">
        <v>47389.737000000001</v>
      </c>
      <c r="B100" s="3">
        <v>6754</v>
      </c>
      <c r="C100" s="3">
        <v>-4.0000000000000001E-3</v>
      </c>
      <c r="D100" s="3">
        <v>13</v>
      </c>
      <c r="E100" s="3" t="s">
        <v>326</v>
      </c>
      <c r="F100" s="3" t="s">
        <v>341</v>
      </c>
    </row>
    <row r="101" spans="1:6" x14ac:dyDescent="0.2">
      <c r="A101" s="3">
        <v>47418.364999999998</v>
      </c>
      <c r="B101" s="3">
        <v>6789</v>
      </c>
      <c r="C101" s="3">
        <v>-8.9999999999999993E-3</v>
      </c>
      <c r="D101" s="3">
        <v>12</v>
      </c>
      <c r="E101" s="3" t="s">
        <v>310</v>
      </c>
      <c r="F101" s="3" t="s">
        <v>311</v>
      </c>
    </row>
    <row r="102" spans="1:6" x14ac:dyDescent="0.2">
      <c r="A102" s="3">
        <v>47681.792999999998</v>
      </c>
      <c r="B102" s="3">
        <v>7111</v>
      </c>
      <c r="C102" s="3">
        <v>-8.9999999999999993E-3</v>
      </c>
      <c r="D102" s="3">
        <v>10</v>
      </c>
      <c r="E102" s="3" t="s">
        <v>310</v>
      </c>
      <c r="F102" s="3" t="s">
        <v>311</v>
      </c>
    </row>
    <row r="103" spans="1:6" x14ac:dyDescent="0.2">
      <c r="A103" s="3">
        <v>47704.692999999999</v>
      </c>
      <c r="B103" s="3">
        <v>7139</v>
      </c>
      <c r="C103" s="3">
        <v>-1.6E-2</v>
      </c>
      <c r="D103" s="3">
        <v>9</v>
      </c>
      <c r="E103" s="3" t="s">
        <v>335</v>
      </c>
      <c r="F103" s="3" t="s">
        <v>336</v>
      </c>
    </row>
    <row r="104" spans="1:6" x14ac:dyDescent="0.2">
      <c r="A104" s="3">
        <v>47713.697</v>
      </c>
      <c r="B104" s="3">
        <v>7150</v>
      </c>
      <c r="C104" s="3">
        <v>-1.0999999999999999E-2</v>
      </c>
      <c r="D104" s="3">
        <v>12</v>
      </c>
      <c r="E104" s="3" t="s">
        <v>315</v>
      </c>
      <c r="F104" s="3" t="s">
        <v>316</v>
      </c>
    </row>
    <row r="105" spans="1:6" x14ac:dyDescent="0.2">
      <c r="A105" s="3">
        <v>47749.699000000001</v>
      </c>
      <c r="B105" s="3">
        <v>7194</v>
      </c>
      <c r="C105" s="3">
        <v>-5.0000000000000001E-3</v>
      </c>
      <c r="D105" s="3">
        <v>16</v>
      </c>
      <c r="E105" s="3" t="s">
        <v>310</v>
      </c>
      <c r="F105" s="3" t="s">
        <v>311</v>
      </c>
    </row>
    <row r="106" spans="1:6" x14ac:dyDescent="0.2">
      <c r="A106" s="3">
        <v>47790.597999999998</v>
      </c>
      <c r="B106" s="3">
        <v>7244</v>
      </c>
      <c r="C106" s="3">
        <v>-1.0999999999999999E-2</v>
      </c>
      <c r="D106" s="3">
        <v>11</v>
      </c>
      <c r="E106" s="3" t="s">
        <v>315</v>
      </c>
      <c r="F106" s="3" t="s">
        <v>316</v>
      </c>
    </row>
    <row r="107" spans="1:6" x14ac:dyDescent="0.2">
      <c r="A107" s="3">
        <v>47794.688999999998</v>
      </c>
      <c r="B107" s="3">
        <v>7249</v>
      </c>
      <c r="C107" s="3">
        <v>-1.0999999999999999E-2</v>
      </c>
      <c r="D107" s="3">
        <v>11</v>
      </c>
      <c r="E107" s="3" t="s">
        <v>315</v>
      </c>
      <c r="F107" s="3" t="s">
        <v>344</v>
      </c>
    </row>
    <row r="108" spans="1:6" x14ac:dyDescent="0.2">
      <c r="A108" s="3">
        <v>48041.749000000003</v>
      </c>
      <c r="B108" s="3">
        <v>7551</v>
      </c>
      <c r="C108" s="3">
        <v>-1.6E-2</v>
      </c>
      <c r="D108" s="3">
        <v>16</v>
      </c>
      <c r="E108" s="3" t="s">
        <v>335</v>
      </c>
      <c r="F108" s="3" t="s">
        <v>336</v>
      </c>
    </row>
    <row r="109" spans="1:6" x14ac:dyDescent="0.2">
      <c r="A109" s="3">
        <v>48068.748</v>
      </c>
      <c r="B109" s="3">
        <v>7584</v>
      </c>
      <c r="C109" s="3">
        <v>-1.4E-2</v>
      </c>
      <c r="D109" s="3" t="s">
        <v>315</v>
      </c>
      <c r="E109" s="3" t="s">
        <v>342</v>
      </c>
      <c r="F109" s="3" t="s">
        <v>343</v>
      </c>
    </row>
    <row r="110" spans="1:6" x14ac:dyDescent="0.2">
      <c r="A110" s="3">
        <v>48154.650999999998</v>
      </c>
      <c r="B110" s="3">
        <v>7689</v>
      </c>
      <c r="C110" s="3">
        <v>-1.2E-2</v>
      </c>
      <c r="D110" s="3">
        <v>15</v>
      </c>
      <c r="E110" s="3" t="s">
        <v>310</v>
      </c>
      <c r="F110" s="3" t="s">
        <v>311</v>
      </c>
    </row>
    <row r="111" spans="1:6" x14ac:dyDescent="0.2">
      <c r="A111" s="3">
        <v>48473.703999999998</v>
      </c>
      <c r="B111" s="3">
        <v>8079</v>
      </c>
      <c r="C111" s="3">
        <v>-1.7000000000000001E-2</v>
      </c>
      <c r="D111" s="3">
        <v>14</v>
      </c>
      <c r="E111" s="3" t="s">
        <v>315</v>
      </c>
      <c r="F111" s="3" t="s">
        <v>316</v>
      </c>
    </row>
    <row r="112" spans="1:6" x14ac:dyDescent="0.2">
      <c r="A112" s="3">
        <v>48724.862999999998</v>
      </c>
      <c r="B112" s="3">
        <v>8386</v>
      </c>
      <c r="C112" s="3">
        <v>-1.4E-2</v>
      </c>
      <c r="D112" s="3">
        <v>16</v>
      </c>
      <c r="E112" s="3" t="s">
        <v>310</v>
      </c>
      <c r="F112" s="3" t="s">
        <v>311</v>
      </c>
    </row>
    <row r="113" spans="1:7" x14ac:dyDescent="0.2">
      <c r="A113" s="3">
        <v>48770.675000000003</v>
      </c>
      <c r="B113" s="3">
        <v>8442</v>
      </c>
      <c r="C113" s="3">
        <v>-1.6E-2</v>
      </c>
      <c r="D113" s="3">
        <v>16</v>
      </c>
      <c r="E113" s="3" t="s">
        <v>310</v>
      </c>
      <c r="F113" s="3" t="s">
        <v>311</v>
      </c>
    </row>
    <row r="114" spans="1:7" x14ac:dyDescent="0.2">
      <c r="A114" s="3">
        <v>48801.77</v>
      </c>
      <c r="B114" s="3">
        <v>8480</v>
      </c>
      <c r="C114" s="3">
        <v>-8.9999999999999993E-3</v>
      </c>
      <c r="D114" s="3">
        <v>17</v>
      </c>
      <c r="E114" s="3" t="s">
        <v>310</v>
      </c>
      <c r="F114" s="3" t="s">
        <v>311</v>
      </c>
    </row>
    <row r="116" spans="1:7" x14ac:dyDescent="0.2">
      <c r="A116" s="3">
        <v>50605.663</v>
      </c>
      <c r="B116" s="3">
        <v>10685</v>
      </c>
      <c r="C116" s="3">
        <v>-2.1999999999999999E-2</v>
      </c>
      <c r="D116" s="3">
        <v>14</v>
      </c>
      <c r="E116" s="3" t="s">
        <v>339</v>
      </c>
      <c r="F116" s="3" t="s">
        <v>340</v>
      </c>
      <c r="G116" s="3" t="s">
        <v>345</v>
      </c>
    </row>
    <row r="117" spans="1:7" x14ac:dyDescent="0.2">
      <c r="A117" s="3">
        <v>50611.398000000001</v>
      </c>
      <c r="B117" s="3">
        <v>10692</v>
      </c>
      <c r="C117" s="3">
        <v>-1.4E-2</v>
      </c>
      <c r="D117" s="3">
        <v>10</v>
      </c>
      <c r="E117" s="3" t="s">
        <v>315</v>
      </c>
      <c r="F117" s="3" t="s">
        <v>346</v>
      </c>
    </row>
    <row r="118" spans="1:7" x14ac:dyDescent="0.2">
      <c r="A118" s="3">
        <v>50623.667999999998</v>
      </c>
      <c r="B118" s="3">
        <v>10707</v>
      </c>
      <c r="C118" s="3">
        <v>-1.4999999999999999E-2</v>
      </c>
      <c r="D118" s="3">
        <v>18</v>
      </c>
      <c r="E118" s="3" t="s">
        <v>321</v>
      </c>
      <c r="F118" s="3" t="s">
        <v>347</v>
      </c>
    </row>
    <row r="119" spans="1:7" x14ac:dyDescent="0.2">
      <c r="A119" s="3">
        <v>50628.563999999998</v>
      </c>
      <c r="B119" s="3">
        <v>10713</v>
      </c>
      <c r="C119" s="3">
        <v>-2.8000000000000001E-2</v>
      </c>
      <c r="D119" s="3">
        <v>22</v>
      </c>
      <c r="E119" s="3" t="s">
        <v>317</v>
      </c>
      <c r="F119" s="3" t="s">
        <v>348</v>
      </c>
    </row>
    <row r="120" spans="1:7" x14ac:dyDescent="0.2">
      <c r="A120" s="3">
        <v>50632.66</v>
      </c>
      <c r="B120" s="3">
        <v>10718</v>
      </c>
      <c r="C120" s="3">
        <v>-2.3E-2</v>
      </c>
      <c r="D120" s="3">
        <v>24</v>
      </c>
      <c r="E120" s="3" t="s">
        <v>317</v>
      </c>
      <c r="F120" s="3" t="s">
        <v>348</v>
      </c>
    </row>
    <row r="121" spans="1:7" x14ac:dyDescent="0.2">
      <c r="A121" s="3">
        <v>50637.572</v>
      </c>
      <c r="B121" s="3">
        <v>10724</v>
      </c>
      <c r="C121" s="3">
        <v>-1.9E-2</v>
      </c>
      <c r="D121" s="3">
        <v>23</v>
      </c>
      <c r="E121" s="3" t="s">
        <v>317</v>
      </c>
      <c r="F121" s="3" t="s">
        <v>348</v>
      </c>
    </row>
    <row r="122" spans="1:7" x14ac:dyDescent="0.2">
      <c r="A122" s="3">
        <v>50641.661</v>
      </c>
      <c r="B122" s="3">
        <v>10729</v>
      </c>
      <c r="C122" s="3">
        <v>-2.1000000000000001E-2</v>
      </c>
      <c r="D122" s="3">
        <v>25</v>
      </c>
      <c r="E122" s="3" t="s">
        <v>335</v>
      </c>
      <c r="F122" s="3" t="s">
        <v>330</v>
      </c>
      <c r="G122" s="3" t="s">
        <v>345</v>
      </c>
    </row>
    <row r="123" spans="1:7" x14ac:dyDescent="0.2">
      <c r="A123" s="3">
        <v>50641.661</v>
      </c>
      <c r="B123" s="3">
        <v>10729</v>
      </c>
      <c r="C123" s="3">
        <v>-2.1000000000000001E-2</v>
      </c>
      <c r="D123" s="3">
        <v>32</v>
      </c>
      <c r="E123" s="3" t="s">
        <v>321</v>
      </c>
      <c r="F123" s="3" t="s">
        <v>347</v>
      </c>
    </row>
    <row r="124" spans="1:7" x14ac:dyDescent="0.2">
      <c r="A124" s="3">
        <v>50654.752</v>
      </c>
      <c r="B124" s="3">
        <v>10745</v>
      </c>
      <c r="C124" s="3">
        <v>-1.9E-2</v>
      </c>
      <c r="D124" s="3">
        <v>22</v>
      </c>
      <c r="E124" s="3" t="s">
        <v>335</v>
      </c>
      <c r="F124" s="3" t="s">
        <v>349</v>
      </c>
    </row>
    <row r="125" spans="1:7" x14ac:dyDescent="0.2">
      <c r="A125" s="3">
        <v>50655.572999999997</v>
      </c>
      <c r="B125" s="3">
        <v>10746</v>
      </c>
      <c r="C125" s="3">
        <v>-1.6E-2</v>
      </c>
      <c r="D125" s="3">
        <v>19</v>
      </c>
      <c r="E125" s="3" t="s">
        <v>317</v>
      </c>
      <c r="F125" s="3" t="s">
        <v>348</v>
      </c>
    </row>
    <row r="126" spans="1:7" x14ac:dyDescent="0.2">
      <c r="A126" s="3">
        <v>50668.661999999997</v>
      </c>
      <c r="B126" s="3">
        <v>10762</v>
      </c>
      <c r="C126" s="3">
        <v>-1.7000000000000001E-2</v>
      </c>
      <c r="D126" s="3">
        <v>15</v>
      </c>
      <c r="E126" s="3" t="s">
        <v>321</v>
      </c>
      <c r="F126" s="3" t="s">
        <v>350</v>
      </c>
    </row>
    <row r="127" spans="1:7" x14ac:dyDescent="0.2">
      <c r="A127" s="3">
        <v>50713.654000000002</v>
      </c>
      <c r="B127" s="3">
        <v>10817</v>
      </c>
      <c r="C127" s="3">
        <v>-0.02</v>
      </c>
      <c r="D127" s="3">
        <v>14</v>
      </c>
      <c r="E127" s="3" t="s">
        <v>335</v>
      </c>
      <c r="F127" s="3" t="s">
        <v>349</v>
      </c>
    </row>
    <row r="128" spans="1:7" x14ac:dyDescent="0.2">
      <c r="A128" s="3">
        <v>50928.811000000002</v>
      </c>
      <c r="B128" s="3">
        <v>11080</v>
      </c>
      <c r="C128" s="3">
        <v>-2.3E-2</v>
      </c>
      <c r="D128" s="3">
        <v>17</v>
      </c>
      <c r="E128" s="3" t="s">
        <v>315</v>
      </c>
      <c r="F128" s="3" t="s">
        <v>316</v>
      </c>
    </row>
    <row r="129" spans="1:8" x14ac:dyDescent="0.2">
      <c r="A129" s="3">
        <v>50951.718999999997</v>
      </c>
      <c r="B129" s="3">
        <v>11108</v>
      </c>
      <c r="C129" s="3">
        <v>-2.1999999999999999E-2</v>
      </c>
      <c r="D129" s="3">
        <v>17</v>
      </c>
      <c r="E129" s="3" t="s">
        <v>315</v>
      </c>
      <c r="F129" s="3" t="s">
        <v>316</v>
      </c>
    </row>
    <row r="130" spans="1:8" x14ac:dyDescent="0.2">
      <c r="A130" s="3">
        <v>50960.718000000001</v>
      </c>
      <c r="B130" s="3">
        <v>11119</v>
      </c>
      <c r="C130" s="3">
        <v>-2.1999999999999999E-2</v>
      </c>
      <c r="D130" s="3">
        <v>12</v>
      </c>
      <c r="E130" s="3" t="s">
        <v>335</v>
      </c>
      <c r="F130" s="3" t="s">
        <v>336</v>
      </c>
    </row>
    <row r="131" spans="1:8" x14ac:dyDescent="0.2">
      <c r="A131" s="3">
        <v>50973.809399999998</v>
      </c>
      <c r="B131" s="3" t="s">
        <v>351</v>
      </c>
      <c r="C131" s="3">
        <v>11135</v>
      </c>
      <c r="D131" s="3">
        <v>-2.01E-2</v>
      </c>
      <c r="E131" s="3">
        <v>60</v>
      </c>
      <c r="F131" s="3" t="s">
        <v>352</v>
      </c>
      <c r="G131" s="3" t="s">
        <v>353</v>
      </c>
      <c r="H131" s="3" t="s">
        <v>345</v>
      </c>
    </row>
    <row r="132" spans="1:8" x14ac:dyDescent="0.2">
      <c r="A132" s="3">
        <v>50978.716</v>
      </c>
      <c r="B132" s="3">
        <v>11141</v>
      </c>
      <c r="C132" s="3">
        <v>-2.1999999999999999E-2</v>
      </c>
      <c r="D132" s="3">
        <v>15</v>
      </c>
      <c r="E132" s="3" t="s">
        <v>335</v>
      </c>
      <c r="F132" s="3" t="s">
        <v>336</v>
      </c>
    </row>
    <row r="133" spans="1:8" x14ac:dyDescent="0.2">
      <c r="A133" s="3">
        <v>50978.716999999997</v>
      </c>
      <c r="B133" s="3">
        <v>11141</v>
      </c>
      <c r="C133" s="3">
        <v>-2.1000000000000001E-2</v>
      </c>
      <c r="D133" s="3">
        <v>16</v>
      </c>
      <c r="E133" s="3" t="s">
        <v>335</v>
      </c>
      <c r="F133" s="3" t="s">
        <v>354</v>
      </c>
    </row>
    <row r="134" spans="1:8" x14ac:dyDescent="0.2">
      <c r="A134" s="3">
        <v>50991.800999999999</v>
      </c>
      <c r="B134" s="3">
        <v>11157</v>
      </c>
      <c r="C134" s="3">
        <v>-2.7E-2</v>
      </c>
      <c r="D134" s="3">
        <v>19</v>
      </c>
      <c r="E134" s="3" t="s">
        <v>335</v>
      </c>
      <c r="F134" s="3" t="s">
        <v>336</v>
      </c>
    </row>
    <row r="135" spans="1:8" x14ac:dyDescent="0.2">
      <c r="A135" s="3">
        <v>51005.714</v>
      </c>
      <c r="B135" s="3">
        <v>11174</v>
      </c>
      <c r="C135" s="3">
        <v>-2.1000000000000001E-2</v>
      </c>
      <c r="D135" s="3">
        <v>18</v>
      </c>
      <c r="E135" s="3" t="s">
        <v>335</v>
      </c>
      <c r="F135" s="3" t="s">
        <v>349</v>
      </c>
    </row>
    <row r="136" spans="1:8" x14ac:dyDescent="0.2">
      <c r="A136" s="3">
        <v>51014.716</v>
      </c>
      <c r="B136" s="3">
        <v>11185</v>
      </c>
      <c r="C136" s="3">
        <v>-1.7999999999999999E-2</v>
      </c>
      <c r="D136" s="3">
        <v>18</v>
      </c>
      <c r="E136" s="3" t="s">
        <v>335</v>
      </c>
      <c r="F136" s="3" t="s">
        <v>354</v>
      </c>
    </row>
    <row r="137" spans="1:8" x14ac:dyDescent="0.2">
      <c r="A137" s="3">
        <v>51023.713600000003</v>
      </c>
      <c r="B137" s="3">
        <v>11196</v>
      </c>
      <c r="C137" s="3">
        <v>-1.9900000000000001E-2</v>
      </c>
      <c r="D137" s="3">
        <v>39</v>
      </c>
      <c r="E137" s="3" t="s">
        <v>335</v>
      </c>
      <c r="F137" s="3" t="s">
        <v>330</v>
      </c>
      <c r="G137" s="3" t="s">
        <v>345</v>
      </c>
    </row>
    <row r="138" spans="1:8" x14ac:dyDescent="0.2">
      <c r="A138" s="3">
        <v>51046.62</v>
      </c>
      <c r="B138" s="3">
        <v>11224</v>
      </c>
      <c r="C138" s="3">
        <v>-0.02</v>
      </c>
      <c r="D138" s="3">
        <v>9</v>
      </c>
      <c r="E138" s="3" t="s">
        <v>315</v>
      </c>
      <c r="F138" s="3" t="s">
        <v>316</v>
      </c>
    </row>
    <row r="139" spans="1:8" x14ac:dyDescent="0.2">
      <c r="A139" s="3">
        <v>51055.620999999999</v>
      </c>
      <c r="B139" s="3">
        <v>11235</v>
      </c>
      <c r="C139" s="3">
        <v>-1.7999999999999999E-2</v>
      </c>
      <c r="D139" s="3">
        <v>16</v>
      </c>
      <c r="E139" s="3" t="s">
        <v>321</v>
      </c>
      <c r="F139" s="3" t="s">
        <v>330</v>
      </c>
    </row>
    <row r="140" spans="1:8" x14ac:dyDescent="0.2">
      <c r="A140" s="3">
        <v>51109.612999999998</v>
      </c>
      <c r="B140" s="3">
        <v>11301</v>
      </c>
      <c r="C140" s="3">
        <v>-2.1000000000000001E-2</v>
      </c>
      <c r="D140" s="3">
        <v>20</v>
      </c>
      <c r="E140" s="3" t="s">
        <v>310</v>
      </c>
      <c r="F140" s="3" t="s">
        <v>311</v>
      </c>
    </row>
    <row r="141" spans="1:8" x14ac:dyDescent="0.2">
      <c r="A141" s="3">
        <v>51109.614999999998</v>
      </c>
      <c r="B141" s="3">
        <v>11301</v>
      </c>
      <c r="C141" s="3">
        <v>-1.9E-2</v>
      </c>
      <c r="D141" s="3">
        <v>13</v>
      </c>
      <c r="E141" s="3" t="s">
        <v>315</v>
      </c>
      <c r="F141" s="3" t="s">
        <v>316</v>
      </c>
    </row>
    <row r="142" spans="1:8" x14ac:dyDescent="0.2">
      <c r="A142" s="3">
        <v>51333.770299999996</v>
      </c>
      <c r="B142" s="3">
        <v>11575</v>
      </c>
      <c r="C142" s="3">
        <v>-2.2499999999999999E-2</v>
      </c>
      <c r="D142" s="3">
        <v>50</v>
      </c>
      <c r="E142" s="3" t="s">
        <v>335</v>
      </c>
      <c r="F142" s="3" t="s">
        <v>330</v>
      </c>
      <c r="G142" s="3" t="s">
        <v>345</v>
      </c>
    </row>
  </sheetData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58"/>
  <sheetViews>
    <sheetView topLeftCell="A1212" workbookViewId="0">
      <selection activeCell="A814" sqref="A814:D1258"/>
    </sheetView>
  </sheetViews>
  <sheetFormatPr defaultRowHeight="12.75" x14ac:dyDescent="0.2"/>
  <cols>
    <col min="1" max="1" width="19.7109375" style="58" customWidth="1"/>
    <col min="2" max="2" width="4.42578125" style="28" customWidth="1"/>
    <col min="3" max="3" width="12.7109375" style="58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58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57" t="s">
        <v>417</v>
      </c>
      <c r="I1" s="59" t="s">
        <v>418</v>
      </c>
      <c r="J1" s="60" t="s">
        <v>419</v>
      </c>
    </row>
    <row r="2" spans="1:16" x14ac:dyDescent="0.2">
      <c r="I2" s="61" t="s">
        <v>420</v>
      </c>
      <c r="J2" s="62" t="s">
        <v>421</v>
      </c>
    </row>
    <row r="3" spans="1:16" x14ac:dyDescent="0.2">
      <c r="A3" s="63" t="s">
        <v>422</v>
      </c>
      <c r="I3" s="61" t="s">
        <v>423</v>
      </c>
      <c r="J3" s="62" t="s">
        <v>217</v>
      </c>
    </row>
    <row r="4" spans="1:16" x14ac:dyDescent="0.2">
      <c r="I4" s="61" t="s">
        <v>424</v>
      </c>
      <c r="J4" s="62" t="s">
        <v>217</v>
      </c>
    </row>
    <row r="5" spans="1:16" ht="13.5" thickBot="1" x14ac:dyDescent="0.25">
      <c r="I5" s="64" t="s">
        <v>425</v>
      </c>
      <c r="J5" s="65" t="s">
        <v>390</v>
      </c>
    </row>
    <row r="10" spans="1:16" ht="13.5" thickBot="1" x14ac:dyDescent="0.25"/>
    <row r="11" spans="1:16" ht="12.75" customHeight="1" thickBot="1" x14ac:dyDescent="0.25">
      <c r="A11" s="58" t="str">
        <f t="shared" ref="A11:A74" si="0">P11</f>
        <v> AJ 52.183 </v>
      </c>
      <c r="B11" s="30" t="str">
        <f t="shared" ref="B11:B74" si="1">IF(H11=INT(H11),"I","II")</f>
        <v>I</v>
      </c>
      <c r="C11" s="58">
        <f t="shared" ref="C11:C74" si="2">1*G11</f>
        <v>33501.722999999998</v>
      </c>
      <c r="D11" s="28" t="str">
        <f t="shared" ref="D11:D74" si="3">VLOOKUP(F11,I$1:J$5,2,FALSE)</f>
        <v>vis</v>
      </c>
      <c r="E11" s="66">
        <f>VLOOKUP(C11,Active!C$21:E$973,3,FALSE)</f>
        <v>-11556.976626329055</v>
      </c>
      <c r="F11" s="30" t="s">
        <v>425</v>
      </c>
      <c r="G11" s="28" t="str">
        <f t="shared" ref="G11:G74" si="4">MID(I11,3,LEN(I11)-3)</f>
        <v>33501.723</v>
      </c>
      <c r="H11" s="58">
        <f t="shared" ref="H11:H74" si="5">1*K11</f>
        <v>-10222</v>
      </c>
      <c r="I11" s="67" t="s">
        <v>902</v>
      </c>
      <c r="J11" s="68" t="s">
        <v>903</v>
      </c>
      <c r="K11" s="67">
        <v>-10222</v>
      </c>
      <c r="L11" s="67" t="s">
        <v>904</v>
      </c>
      <c r="M11" s="68" t="s">
        <v>892</v>
      </c>
      <c r="N11" s="68" t="s">
        <v>893</v>
      </c>
      <c r="O11" s="69" t="s">
        <v>905</v>
      </c>
      <c r="P11" s="69" t="s">
        <v>906</v>
      </c>
    </row>
    <row r="12" spans="1:16" ht="12.75" customHeight="1" thickBot="1" x14ac:dyDescent="0.25">
      <c r="A12" s="58" t="str">
        <f t="shared" si="0"/>
        <v>IBVS 35 </v>
      </c>
      <c r="B12" s="30" t="str">
        <f t="shared" si="1"/>
        <v>I</v>
      </c>
      <c r="C12" s="58">
        <f t="shared" si="2"/>
        <v>38256.493799999997</v>
      </c>
      <c r="D12" s="28" t="str">
        <f t="shared" si="3"/>
        <v>vis</v>
      </c>
      <c r="E12" s="66">
        <f>VLOOKUP(C12,Active!C$21:E$973,3,FALSE)</f>
        <v>-5744.9966769273788</v>
      </c>
      <c r="F12" s="30" t="s">
        <v>425</v>
      </c>
      <c r="G12" s="28" t="str">
        <f t="shared" si="4"/>
        <v>38256.4938</v>
      </c>
      <c r="H12" s="58">
        <f t="shared" si="5"/>
        <v>-4410</v>
      </c>
      <c r="I12" s="67" t="s">
        <v>1185</v>
      </c>
      <c r="J12" s="68" t="s">
        <v>1186</v>
      </c>
      <c r="K12" s="67">
        <v>-4410</v>
      </c>
      <c r="L12" s="67" t="s">
        <v>1187</v>
      </c>
      <c r="M12" s="68" t="s">
        <v>441</v>
      </c>
      <c r="N12" s="68"/>
      <c r="O12" s="69" t="s">
        <v>527</v>
      </c>
      <c r="P12" s="70" t="s">
        <v>1188</v>
      </c>
    </row>
    <row r="13" spans="1:16" ht="12.75" customHeight="1" thickBot="1" x14ac:dyDescent="0.25">
      <c r="A13" s="58" t="str">
        <f t="shared" si="0"/>
        <v>BAVM 18 </v>
      </c>
      <c r="B13" s="30" t="str">
        <f t="shared" si="1"/>
        <v>I</v>
      </c>
      <c r="C13" s="58">
        <f t="shared" si="2"/>
        <v>38662.271999999997</v>
      </c>
      <c r="D13" s="28" t="str">
        <f t="shared" si="3"/>
        <v>vis</v>
      </c>
      <c r="E13" s="66">
        <f>VLOOKUP(C13,Active!C$21:E$973,3,FALSE)</f>
        <v>-5248.9949007104669</v>
      </c>
      <c r="F13" s="30" t="s">
        <v>425</v>
      </c>
      <c r="G13" s="28" t="str">
        <f t="shared" si="4"/>
        <v>38662.272</v>
      </c>
      <c r="H13" s="58">
        <f t="shared" si="5"/>
        <v>-3914</v>
      </c>
      <c r="I13" s="67" t="s">
        <v>1232</v>
      </c>
      <c r="J13" s="68" t="s">
        <v>1233</v>
      </c>
      <c r="K13" s="67">
        <v>-3914</v>
      </c>
      <c r="L13" s="67" t="s">
        <v>1127</v>
      </c>
      <c r="M13" s="68" t="s">
        <v>441</v>
      </c>
      <c r="N13" s="68"/>
      <c r="O13" s="69" t="s">
        <v>1234</v>
      </c>
      <c r="P13" s="70" t="s">
        <v>1235</v>
      </c>
    </row>
    <row r="14" spans="1:16" ht="12.75" customHeight="1" thickBot="1" x14ac:dyDescent="0.25">
      <c r="A14" s="58" t="str">
        <f t="shared" si="0"/>
        <v>BAVM 18 </v>
      </c>
      <c r="B14" s="30" t="str">
        <f t="shared" si="1"/>
        <v>I</v>
      </c>
      <c r="C14" s="58">
        <f t="shared" si="2"/>
        <v>38831.616000000002</v>
      </c>
      <c r="D14" s="28" t="str">
        <f t="shared" si="3"/>
        <v>vis</v>
      </c>
      <c r="E14" s="66">
        <f>VLOOKUP(C14,Active!C$21:E$973,3,FALSE)</f>
        <v>-5041.997765842998</v>
      </c>
      <c r="F14" s="30" t="s">
        <v>425</v>
      </c>
      <c r="G14" s="28" t="str">
        <f t="shared" si="4"/>
        <v>38831.616</v>
      </c>
      <c r="H14" s="58">
        <f t="shared" si="5"/>
        <v>-3707</v>
      </c>
      <c r="I14" s="67" t="s">
        <v>1238</v>
      </c>
      <c r="J14" s="68" t="s">
        <v>1239</v>
      </c>
      <c r="K14" s="67">
        <v>-3707</v>
      </c>
      <c r="L14" s="67" t="s">
        <v>1094</v>
      </c>
      <c r="M14" s="68" t="s">
        <v>441</v>
      </c>
      <c r="N14" s="68"/>
      <c r="O14" s="69" t="s">
        <v>1234</v>
      </c>
      <c r="P14" s="70" t="s">
        <v>1235</v>
      </c>
    </row>
    <row r="15" spans="1:16" ht="12.75" customHeight="1" thickBot="1" x14ac:dyDescent="0.25">
      <c r="A15" s="58" t="str">
        <f t="shared" si="0"/>
        <v>IBVS 111 </v>
      </c>
      <c r="B15" s="30" t="str">
        <f t="shared" si="1"/>
        <v>I</v>
      </c>
      <c r="C15" s="58">
        <f t="shared" si="2"/>
        <v>38879.885000000002</v>
      </c>
      <c r="D15" s="28" t="str">
        <f t="shared" si="3"/>
        <v>vis</v>
      </c>
      <c r="E15" s="66">
        <f>VLOOKUP(C15,Active!C$21:E$973,3,FALSE)</f>
        <v>-4982.9962972174917</v>
      </c>
      <c r="F15" s="30" t="s">
        <v>425</v>
      </c>
      <c r="G15" s="28" t="str">
        <f t="shared" si="4"/>
        <v>38879.885</v>
      </c>
      <c r="H15" s="58">
        <f t="shared" si="5"/>
        <v>-3648</v>
      </c>
      <c r="I15" s="67" t="s">
        <v>1240</v>
      </c>
      <c r="J15" s="68" t="s">
        <v>1241</v>
      </c>
      <c r="K15" s="67">
        <v>-3648</v>
      </c>
      <c r="L15" s="67" t="s">
        <v>1027</v>
      </c>
      <c r="M15" s="68" t="s">
        <v>441</v>
      </c>
      <c r="N15" s="68"/>
      <c r="O15" s="69" t="s">
        <v>1221</v>
      </c>
      <c r="P15" s="70" t="s">
        <v>1242</v>
      </c>
    </row>
    <row r="16" spans="1:16" ht="12.75" customHeight="1" thickBot="1" x14ac:dyDescent="0.25">
      <c r="A16" s="58" t="str">
        <f t="shared" si="0"/>
        <v>IBVS 111 </v>
      </c>
      <c r="B16" s="30" t="str">
        <f t="shared" si="1"/>
        <v>I</v>
      </c>
      <c r="C16" s="58">
        <f t="shared" si="2"/>
        <v>38888.883000000002</v>
      </c>
      <c r="D16" s="28" t="str">
        <f t="shared" si="3"/>
        <v>vis</v>
      </c>
      <c r="E16" s="66">
        <f>VLOOKUP(C16,Active!C$21:E$973,3,FALSE)</f>
        <v>-4971.9976186724161</v>
      </c>
      <c r="F16" s="30" t="s">
        <v>425</v>
      </c>
      <c r="G16" s="28" t="str">
        <f t="shared" si="4"/>
        <v>38888.883</v>
      </c>
      <c r="H16" s="58">
        <f t="shared" si="5"/>
        <v>-3637</v>
      </c>
      <c r="I16" s="67" t="s">
        <v>1243</v>
      </c>
      <c r="J16" s="68" t="s">
        <v>1244</v>
      </c>
      <c r="K16" s="67">
        <v>-3637</v>
      </c>
      <c r="L16" s="67" t="s">
        <v>1094</v>
      </c>
      <c r="M16" s="68" t="s">
        <v>441</v>
      </c>
      <c r="N16" s="68"/>
      <c r="O16" s="69" t="s">
        <v>1221</v>
      </c>
      <c r="P16" s="70" t="s">
        <v>1242</v>
      </c>
    </row>
    <row r="17" spans="1:16" ht="12.75" customHeight="1" thickBot="1" x14ac:dyDescent="0.25">
      <c r="A17" s="58" t="str">
        <f t="shared" si="0"/>
        <v>IBVS 111 </v>
      </c>
      <c r="B17" s="30" t="str">
        <f t="shared" si="1"/>
        <v>I</v>
      </c>
      <c r="C17" s="58">
        <f t="shared" si="2"/>
        <v>38902.794999999998</v>
      </c>
      <c r="D17" s="28" t="str">
        <f t="shared" si="3"/>
        <v>vis</v>
      </c>
      <c r="E17" s="66">
        <f>VLOOKUP(C17,Active!C$21:E$973,3,FALSE)</f>
        <v>-4954.9923268387784</v>
      </c>
      <c r="F17" s="30" t="s">
        <v>425</v>
      </c>
      <c r="G17" s="28" t="str">
        <f t="shared" si="4"/>
        <v>38902.795</v>
      </c>
      <c r="H17" s="58">
        <f t="shared" si="5"/>
        <v>-3620</v>
      </c>
      <c r="I17" s="67" t="s">
        <v>1245</v>
      </c>
      <c r="J17" s="68" t="s">
        <v>1246</v>
      </c>
      <c r="K17" s="67">
        <v>-3620</v>
      </c>
      <c r="L17" s="67" t="s">
        <v>968</v>
      </c>
      <c r="M17" s="68" t="s">
        <v>441</v>
      </c>
      <c r="N17" s="68"/>
      <c r="O17" s="69" t="s">
        <v>1158</v>
      </c>
      <c r="P17" s="70" t="s">
        <v>1242</v>
      </c>
    </row>
    <row r="18" spans="1:16" ht="12.75" customHeight="1" thickBot="1" x14ac:dyDescent="0.25">
      <c r="A18" s="58" t="str">
        <f t="shared" si="0"/>
        <v>IBVS 111 </v>
      </c>
      <c r="B18" s="30" t="str">
        <f t="shared" si="1"/>
        <v>I</v>
      </c>
      <c r="C18" s="58">
        <f t="shared" si="2"/>
        <v>38902.794999999998</v>
      </c>
      <c r="D18" s="28" t="str">
        <f t="shared" si="3"/>
        <v>vis</v>
      </c>
      <c r="E18" s="66">
        <f>VLOOKUP(C18,Active!C$21:E$973,3,FALSE)</f>
        <v>-4954.9923268387784</v>
      </c>
      <c r="F18" s="30" t="s">
        <v>425</v>
      </c>
      <c r="G18" s="28" t="str">
        <f t="shared" si="4"/>
        <v>38902.795</v>
      </c>
      <c r="H18" s="58">
        <f t="shared" si="5"/>
        <v>-3620</v>
      </c>
      <c r="I18" s="67" t="s">
        <v>1245</v>
      </c>
      <c r="J18" s="68" t="s">
        <v>1246</v>
      </c>
      <c r="K18" s="67">
        <v>-3620</v>
      </c>
      <c r="L18" s="67" t="s">
        <v>968</v>
      </c>
      <c r="M18" s="68" t="s">
        <v>441</v>
      </c>
      <c r="N18" s="68"/>
      <c r="O18" s="69" t="s">
        <v>1247</v>
      </c>
      <c r="P18" s="70" t="s">
        <v>1242</v>
      </c>
    </row>
    <row r="19" spans="1:16" ht="12.75" customHeight="1" thickBot="1" x14ac:dyDescent="0.25">
      <c r="A19" s="58" t="str">
        <f t="shared" si="0"/>
        <v>IBVS 111 </v>
      </c>
      <c r="B19" s="30" t="str">
        <f t="shared" si="1"/>
        <v>I</v>
      </c>
      <c r="C19" s="58">
        <f t="shared" si="2"/>
        <v>38916.701999999997</v>
      </c>
      <c r="D19" s="28" t="str">
        <f t="shared" si="3"/>
        <v>vis</v>
      </c>
      <c r="E19" s="66">
        <f>VLOOKUP(C19,Active!C$21:E$973,3,FALSE)</f>
        <v>-4937.9931467402712</v>
      </c>
      <c r="F19" s="30" t="s">
        <v>425</v>
      </c>
      <c r="G19" s="28" t="str">
        <f t="shared" si="4"/>
        <v>38916.702</v>
      </c>
      <c r="H19" s="58">
        <f t="shared" si="5"/>
        <v>-3603</v>
      </c>
      <c r="I19" s="67" t="s">
        <v>1248</v>
      </c>
      <c r="J19" s="68" t="s">
        <v>1249</v>
      </c>
      <c r="K19" s="67">
        <v>-3603</v>
      </c>
      <c r="L19" s="67" t="s">
        <v>1081</v>
      </c>
      <c r="M19" s="68" t="s">
        <v>441</v>
      </c>
      <c r="N19" s="68"/>
      <c r="O19" s="69" t="s">
        <v>1250</v>
      </c>
      <c r="P19" s="70" t="s">
        <v>1242</v>
      </c>
    </row>
    <row r="20" spans="1:16" ht="12.75" customHeight="1" thickBot="1" x14ac:dyDescent="0.25">
      <c r="A20" s="58" t="str">
        <f t="shared" si="0"/>
        <v>IBVS 111 </v>
      </c>
      <c r="B20" s="30" t="str">
        <f t="shared" si="1"/>
        <v>I</v>
      </c>
      <c r="C20" s="58">
        <f t="shared" si="2"/>
        <v>38920.792000000001</v>
      </c>
      <c r="D20" s="28" t="str">
        <f t="shared" si="3"/>
        <v>vis</v>
      </c>
      <c r="E20" s="66">
        <f>VLOOKUP(C20,Active!C$21:E$973,3,FALSE)</f>
        <v>-4932.9937474015951</v>
      </c>
      <c r="F20" s="30" t="s">
        <v>425</v>
      </c>
      <c r="G20" s="28" t="str">
        <f t="shared" si="4"/>
        <v>38920.792</v>
      </c>
      <c r="H20" s="58">
        <f t="shared" si="5"/>
        <v>-3598</v>
      </c>
      <c r="I20" s="67" t="s">
        <v>1251</v>
      </c>
      <c r="J20" s="68" t="s">
        <v>1252</v>
      </c>
      <c r="K20" s="67">
        <v>-3598</v>
      </c>
      <c r="L20" s="67" t="s">
        <v>1114</v>
      </c>
      <c r="M20" s="68" t="s">
        <v>441</v>
      </c>
      <c r="N20" s="68"/>
      <c r="O20" s="69" t="s">
        <v>1253</v>
      </c>
      <c r="P20" s="70" t="s">
        <v>1242</v>
      </c>
    </row>
    <row r="21" spans="1:16" ht="12.75" customHeight="1" thickBot="1" x14ac:dyDescent="0.25">
      <c r="A21" s="58" t="str">
        <f t="shared" si="0"/>
        <v>IBVS 111 </v>
      </c>
      <c r="B21" s="30" t="str">
        <f t="shared" si="1"/>
        <v>I</v>
      </c>
      <c r="C21" s="58">
        <f t="shared" si="2"/>
        <v>38925.699000000001</v>
      </c>
      <c r="D21" s="28" t="str">
        <f t="shared" si="3"/>
        <v>vis</v>
      </c>
      <c r="E21" s="66">
        <f>VLOOKUP(C21,Active!C$21:E$973,3,FALSE)</f>
        <v>-4926.9956905422177</v>
      </c>
      <c r="F21" s="30" t="s">
        <v>425</v>
      </c>
      <c r="G21" s="28" t="str">
        <f t="shared" si="4"/>
        <v>38925.699</v>
      </c>
      <c r="H21" s="58">
        <f t="shared" si="5"/>
        <v>-3592</v>
      </c>
      <c r="I21" s="67" t="s">
        <v>1254</v>
      </c>
      <c r="J21" s="68" t="s">
        <v>1255</v>
      </c>
      <c r="K21" s="67">
        <v>-3592</v>
      </c>
      <c r="L21" s="67" t="s">
        <v>1127</v>
      </c>
      <c r="M21" s="68" t="s">
        <v>441</v>
      </c>
      <c r="N21" s="68"/>
      <c r="O21" s="69" t="s">
        <v>1250</v>
      </c>
      <c r="P21" s="70" t="s">
        <v>1242</v>
      </c>
    </row>
    <row r="22" spans="1:16" ht="12.75" customHeight="1" thickBot="1" x14ac:dyDescent="0.25">
      <c r="A22" s="58" t="str">
        <f t="shared" si="0"/>
        <v>IBVS 114 </v>
      </c>
      <c r="B22" s="30" t="str">
        <f t="shared" si="1"/>
        <v>I</v>
      </c>
      <c r="C22" s="58">
        <f t="shared" si="2"/>
        <v>38929.788</v>
      </c>
      <c r="D22" s="28" t="str">
        <f t="shared" si="3"/>
        <v>vis</v>
      </c>
      <c r="E22" s="66">
        <f>VLOOKUP(C22,Active!C$21:E$973,3,FALSE)</f>
        <v>-4921.9975135505729</v>
      </c>
      <c r="F22" s="30" t="s">
        <v>425</v>
      </c>
      <c r="G22" s="28" t="str">
        <f t="shared" si="4"/>
        <v>38929.788</v>
      </c>
      <c r="H22" s="58">
        <f t="shared" si="5"/>
        <v>-3587</v>
      </c>
      <c r="I22" s="67" t="s">
        <v>1256</v>
      </c>
      <c r="J22" s="68" t="s">
        <v>1257</v>
      </c>
      <c r="K22" s="67">
        <v>-3587</v>
      </c>
      <c r="L22" s="67" t="s">
        <v>1094</v>
      </c>
      <c r="M22" s="68" t="s">
        <v>441</v>
      </c>
      <c r="N22" s="68"/>
      <c r="O22" s="69" t="s">
        <v>1158</v>
      </c>
      <c r="P22" s="70" t="s">
        <v>1258</v>
      </c>
    </row>
    <row r="23" spans="1:16" ht="12.75" customHeight="1" thickBot="1" x14ac:dyDescent="0.25">
      <c r="A23" s="58" t="str">
        <f t="shared" si="0"/>
        <v>IBVS 111 </v>
      </c>
      <c r="B23" s="30" t="str">
        <f t="shared" si="1"/>
        <v>I</v>
      </c>
      <c r="C23" s="58">
        <f t="shared" si="2"/>
        <v>38938.781999999999</v>
      </c>
      <c r="D23" s="28" t="str">
        <f t="shared" si="3"/>
        <v>vis</v>
      </c>
      <c r="E23" s="66">
        <f>VLOOKUP(C23,Active!C$21:E$973,3,FALSE)</f>
        <v>-4911.003724393604</v>
      </c>
      <c r="F23" s="30" t="s">
        <v>425</v>
      </c>
      <c r="G23" s="28" t="str">
        <f t="shared" si="4"/>
        <v>38938.782</v>
      </c>
      <c r="H23" s="58">
        <f t="shared" si="5"/>
        <v>-3576</v>
      </c>
      <c r="I23" s="67" t="s">
        <v>1263</v>
      </c>
      <c r="J23" s="68" t="s">
        <v>1264</v>
      </c>
      <c r="K23" s="67">
        <v>-3576</v>
      </c>
      <c r="L23" s="67" t="s">
        <v>1049</v>
      </c>
      <c r="M23" s="68" t="s">
        <v>441</v>
      </c>
      <c r="N23" s="68"/>
      <c r="O23" s="69" t="s">
        <v>1214</v>
      </c>
      <c r="P23" s="70" t="s">
        <v>1242</v>
      </c>
    </row>
    <row r="24" spans="1:16" ht="12.75" customHeight="1" thickBot="1" x14ac:dyDescent="0.25">
      <c r="A24" s="58" t="str">
        <f t="shared" si="0"/>
        <v>IBVS 114 </v>
      </c>
      <c r="B24" s="30" t="str">
        <f t="shared" si="1"/>
        <v>I</v>
      </c>
      <c r="C24" s="58">
        <f t="shared" si="2"/>
        <v>38938.783000000003</v>
      </c>
      <c r="D24" s="28" t="str">
        <f t="shared" si="3"/>
        <v>vis</v>
      </c>
      <c r="E24" s="66">
        <f>VLOOKUP(C24,Active!C$21:E$973,3,FALSE)</f>
        <v>-4911.0025020465728</v>
      </c>
      <c r="F24" s="30" t="s">
        <v>425</v>
      </c>
      <c r="G24" s="28" t="str">
        <f t="shared" si="4"/>
        <v>38938.783</v>
      </c>
      <c r="H24" s="58">
        <f t="shared" si="5"/>
        <v>-3576</v>
      </c>
      <c r="I24" s="67" t="s">
        <v>1265</v>
      </c>
      <c r="J24" s="68" t="s">
        <v>1266</v>
      </c>
      <c r="K24" s="67">
        <v>-3576</v>
      </c>
      <c r="L24" s="67" t="s">
        <v>426</v>
      </c>
      <c r="M24" s="68" t="s">
        <v>441</v>
      </c>
      <c r="N24" s="68"/>
      <c r="O24" s="69" t="s">
        <v>1267</v>
      </c>
      <c r="P24" s="70" t="s">
        <v>1258</v>
      </c>
    </row>
    <row r="25" spans="1:16" ht="12.75" customHeight="1" thickBot="1" x14ac:dyDescent="0.25">
      <c r="A25" s="58" t="str">
        <f t="shared" si="0"/>
        <v>IBVS 111 </v>
      </c>
      <c r="B25" s="30" t="str">
        <f t="shared" si="1"/>
        <v>I</v>
      </c>
      <c r="C25" s="58">
        <f t="shared" si="2"/>
        <v>38938.79</v>
      </c>
      <c r="D25" s="28" t="str">
        <f t="shared" si="3"/>
        <v>vis</v>
      </c>
      <c r="E25" s="66">
        <f>VLOOKUP(C25,Active!C$21:E$973,3,FALSE)</f>
        <v>-4910.9939456173897</v>
      </c>
      <c r="F25" s="30" t="s">
        <v>425</v>
      </c>
      <c r="G25" s="28" t="str">
        <f t="shared" si="4"/>
        <v>38938.790</v>
      </c>
      <c r="H25" s="58">
        <f t="shared" si="5"/>
        <v>-3576</v>
      </c>
      <c r="I25" s="67" t="s">
        <v>1268</v>
      </c>
      <c r="J25" s="68" t="s">
        <v>1269</v>
      </c>
      <c r="K25" s="67">
        <v>-3576</v>
      </c>
      <c r="L25" s="67" t="s">
        <v>1114</v>
      </c>
      <c r="M25" s="68" t="s">
        <v>441</v>
      </c>
      <c r="N25" s="68"/>
      <c r="O25" s="69" t="s">
        <v>1250</v>
      </c>
      <c r="P25" s="70" t="s">
        <v>1242</v>
      </c>
    </row>
    <row r="26" spans="1:16" ht="12.75" customHeight="1" thickBot="1" x14ac:dyDescent="0.25">
      <c r="A26" s="58" t="str">
        <f t="shared" si="0"/>
        <v>IBVS 111 </v>
      </c>
      <c r="B26" s="30" t="str">
        <f t="shared" si="1"/>
        <v>I</v>
      </c>
      <c r="C26" s="58">
        <f t="shared" si="2"/>
        <v>38943.701999999997</v>
      </c>
      <c r="D26" s="28" t="str">
        <f t="shared" si="3"/>
        <v>vis</v>
      </c>
      <c r="E26" s="66">
        <f>VLOOKUP(C26,Active!C$21:E$973,3,FALSE)</f>
        <v>-4904.9897770228818</v>
      </c>
      <c r="F26" s="30" t="s">
        <v>425</v>
      </c>
      <c r="G26" s="28" t="str">
        <f t="shared" si="4"/>
        <v>38943.702</v>
      </c>
      <c r="H26" s="58">
        <f t="shared" si="5"/>
        <v>-3570</v>
      </c>
      <c r="I26" s="67" t="s">
        <v>1270</v>
      </c>
      <c r="J26" s="68" t="s">
        <v>1271</v>
      </c>
      <c r="K26" s="67">
        <v>-3570</v>
      </c>
      <c r="L26" s="67" t="s">
        <v>1006</v>
      </c>
      <c r="M26" s="68" t="s">
        <v>441</v>
      </c>
      <c r="N26" s="68"/>
      <c r="O26" s="69" t="s">
        <v>1250</v>
      </c>
      <c r="P26" s="70" t="s">
        <v>1242</v>
      </c>
    </row>
    <row r="27" spans="1:16" ht="12.75" customHeight="1" thickBot="1" x14ac:dyDescent="0.25">
      <c r="A27" s="58" t="str">
        <f t="shared" si="0"/>
        <v>IBVS 111 </v>
      </c>
      <c r="B27" s="30" t="str">
        <f t="shared" si="1"/>
        <v>I</v>
      </c>
      <c r="C27" s="58">
        <f t="shared" si="2"/>
        <v>38952.697</v>
      </c>
      <c r="D27" s="28" t="str">
        <f t="shared" si="3"/>
        <v>vis</v>
      </c>
      <c r="E27" s="66">
        <f>VLOOKUP(C27,Active!C$21:E$973,3,FALSE)</f>
        <v>-4893.9947655188816</v>
      </c>
      <c r="F27" s="30" t="s">
        <v>425</v>
      </c>
      <c r="G27" s="28" t="str">
        <f t="shared" si="4"/>
        <v>38952.697</v>
      </c>
      <c r="H27" s="58">
        <f t="shared" si="5"/>
        <v>-3559</v>
      </c>
      <c r="I27" s="67" t="s">
        <v>1272</v>
      </c>
      <c r="J27" s="68" t="s">
        <v>1273</v>
      </c>
      <c r="K27" s="67">
        <v>-3559</v>
      </c>
      <c r="L27" s="67" t="s">
        <v>1114</v>
      </c>
      <c r="M27" s="68" t="s">
        <v>441</v>
      </c>
      <c r="N27" s="68"/>
      <c r="O27" s="69" t="s">
        <v>1250</v>
      </c>
      <c r="P27" s="70" t="s">
        <v>1242</v>
      </c>
    </row>
    <row r="28" spans="1:16" ht="12.75" customHeight="1" thickBot="1" x14ac:dyDescent="0.25">
      <c r="A28" s="58" t="str">
        <f t="shared" si="0"/>
        <v>BAVM 18 </v>
      </c>
      <c r="B28" s="30" t="str">
        <f t="shared" si="1"/>
        <v>I</v>
      </c>
      <c r="C28" s="58">
        <f t="shared" si="2"/>
        <v>38953.489000000001</v>
      </c>
      <c r="D28" s="28" t="str">
        <f t="shared" si="3"/>
        <v>vis</v>
      </c>
      <c r="E28" s="66">
        <f>VLOOKUP(C28,Active!C$21:E$973,3,FALSE)</f>
        <v>-4893.0266666738371</v>
      </c>
      <c r="F28" s="30" t="s">
        <v>425</v>
      </c>
      <c r="G28" s="28" t="str">
        <f t="shared" si="4"/>
        <v>38953.489</v>
      </c>
      <c r="H28" s="58">
        <f t="shared" si="5"/>
        <v>-3558</v>
      </c>
      <c r="I28" s="67" t="s">
        <v>1274</v>
      </c>
      <c r="J28" s="68" t="s">
        <v>1275</v>
      </c>
      <c r="K28" s="67">
        <v>-3558</v>
      </c>
      <c r="L28" s="67" t="s">
        <v>1276</v>
      </c>
      <c r="M28" s="68" t="s">
        <v>441</v>
      </c>
      <c r="N28" s="68"/>
      <c r="O28" s="69" t="s">
        <v>1234</v>
      </c>
      <c r="P28" s="70" t="s">
        <v>1235</v>
      </c>
    </row>
    <row r="29" spans="1:16" ht="12.75" customHeight="1" thickBot="1" x14ac:dyDescent="0.25">
      <c r="A29" s="58" t="str">
        <f t="shared" si="0"/>
        <v>IBVS 111 </v>
      </c>
      <c r="B29" s="30" t="str">
        <f t="shared" si="1"/>
        <v>I</v>
      </c>
      <c r="C29" s="58">
        <f t="shared" si="2"/>
        <v>38956.786999999997</v>
      </c>
      <c r="D29" s="28" t="str">
        <f t="shared" si="3"/>
        <v>vis</v>
      </c>
      <c r="E29" s="66">
        <f>VLOOKUP(C29,Active!C$21:E$973,3,FALSE)</f>
        <v>-4888.9953661802156</v>
      </c>
      <c r="F29" s="30" t="s">
        <v>425</v>
      </c>
      <c r="G29" s="28" t="str">
        <f t="shared" si="4"/>
        <v>38956.787</v>
      </c>
      <c r="H29" s="58">
        <f t="shared" si="5"/>
        <v>-3554</v>
      </c>
      <c r="I29" s="67" t="s">
        <v>1277</v>
      </c>
      <c r="J29" s="68" t="s">
        <v>1278</v>
      </c>
      <c r="K29" s="67">
        <v>-3554</v>
      </c>
      <c r="L29" s="67" t="s">
        <v>1127</v>
      </c>
      <c r="M29" s="68" t="s">
        <v>441</v>
      </c>
      <c r="N29" s="68"/>
      <c r="O29" s="69" t="s">
        <v>1174</v>
      </c>
      <c r="P29" s="70" t="s">
        <v>1242</v>
      </c>
    </row>
    <row r="30" spans="1:16" ht="12.75" customHeight="1" thickBot="1" x14ac:dyDescent="0.25">
      <c r="A30" s="58" t="str">
        <f t="shared" si="0"/>
        <v>IBVS 111 </v>
      </c>
      <c r="B30" s="30" t="str">
        <f t="shared" si="1"/>
        <v>I</v>
      </c>
      <c r="C30" s="58">
        <f t="shared" si="2"/>
        <v>38961.692000000003</v>
      </c>
      <c r="D30" s="28" t="str">
        <f t="shared" si="3"/>
        <v>vis</v>
      </c>
      <c r="E30" s="66">
        <f>VLOOKUP(C30,Active!C$21:E$973,3,FALSE)</f>
        <v>-4882.9997540148825</v>
      </c>
      <c r="F30" s="30" t="s">
        <v>425</v>
      </c>
      <c r="G30" s="28" t="str">
        <f t="shared" si="4"/>
        <v>38961.692</v>
      </c>
      <c r="H30" s="58">
        <f t="shared" si="5"/>
        <v>-3548</v>
      </c>
      <c r="I30" s="67" t="s">
        <v>1279</v>
      </c>
      <c r="J30" s="68" t="s">
        <v>1280</v>
      </c>
      <c r="K30" s="67">
        <v>-3548</v>
      </c>
      <c r="L30" s="67" t="s">
        <v>1120</v>
      </c>
      <c r="M30" s="68" t="s">
        <v>441</v>
      </c>
      <c r="N30" s="68"/>
      <c r="O30" s="69" t="s">
        <v>1281</v>
      </c>
      <c r="P30" s="70" t="s">
        <v>1242</v>
      </c>
    </row>
    <row r="31" spans="1:16" ht="12.75" customHeight="1" thickBot="1" x14ac:dyDescent="0.25">
      <c r="A31" s="58" t="str">
        <f t="shared" si="0"/>
        <v>IBVS 114 </v>
      </c>
      <c r="B31" s="30" t="str">
        <f t="shared" si="1"/>
        <v>I</v>
      </c>
      <c r="C31" s="58">
        <f t="shared" si="2"/>
        <v>38961.699999999997</v>
      </c>
      <c r="D31" s="28" t="str">
        <f t="shared" si="3"/>
        <v>vis</v>
      </c>
      <c r="E31" s="66">
        <f>VLOOKUP(C31,Active!C$21:E$973,3,FALSE)</f>
        <v>-4882.9899752386764</v>
      </c>
      <c r="F31" s="30" t="s">
        <v>425</v>
      </c>
      <c r="G31" s="28" t="str">
        <f t="shared" si="4"/>
        <v>38961.700</v>
      </c>
      <c r="H31" s="58">
        <f t="shared" si="5"/>
        <v>-3548</v>
      </c>
      <c r="I31" s="67" t="s">
        <v>1282</v>
      </c>
      <c r="J31" s="68" t="s">
        <v>1283</v>
      </c>
      <c r="K31" s="67">
        <v>-3548</v>
      </c>
      <c r="L31" s="67" t="s">
        <v>1006</v>
      </c>
      <c r="M31" s="68" t="s">
        <v>441</v>
      </c>
      <c r="N31" s="68"/>
      <c r="O31" s="69" t="s">
        <v>1250</v>
      </c>
      <c r="P31" s="70" t="s">
        <v>1258</v>
      </c>
    </row>
    <row r="32" spans="1:16" ht="12.75" customHeight="1" thickBot="1" x14ac:dyDescent="0.25">
      <c r="A32" s="58" t="str">
        <f t="shared" si="0"/>
        <v>IBVS 111 </v>
      </c>
      <c r="B32" s="30" t="str">
        <f t="shared" si="1"/>
        <v>I</v>
      </c>
      <c r="C32" s="58">
        <f t="shared" si="2"/>
        <v>38965.788</v>
      </c>
      <c r="D32" s="28" t="str">
        <f t="shared" si="3"/>
        <v>vis</v>
      </c>
      <c r="E32" s="66">
        <f>VLOOKUP(C32,Active!C$21:E$973,3,FALSE)</f>
        <v>-4877.9930205940545</v>
      </c>
      <c r="F32" s="30" t="s">
        <v>425</v>
      </c>
      <c r="G32" s="28" t="str">
        <f t="shared" si="4"/>
        <v>38965.788</v>
      </c>
      <c r="H32" s="58">
        <f t="shared" si="5"/>
        <v>-3543</v>
      </c>
      <c r="I32" s="67" t="s">
        <v>1284</v>
      </c>
      <c r="J32" s="68" t="s">
        <v>1285</v>
      </c>
      <c r="K32" s="67">
        <v>-3543</v>
      </c>
      <c r="L32" s="67" t="s">
        <v>1081</v>
      </c>
      <c r="M32" s="68" t="s">
        <v>441</v>
      </c>
      <c r="N32" s="68"/>
      <c r="O32" s="69" t="s">
        <v>1174</v>
      </c>
      <c r="P32" s="70" t="s">
        <v>1242</v>
      </c>
    </row>
    <row r="33" spans="1:16" ht="12.75" customHeight="1" thickBot="1" x14ac:dyDescent="0.25">
      <c r="A33" s="58" t="str">
        <f t="shared" si="0"/>
        <v>IBVS 114 </v>
      </c>
      <c r="B33" s="30" t="str">
        <f t="shared" si="1"/>
        <v>I</v>
      </c>
      <c r="C33" s="58">
        <f t="shared" si="2"/>
        <v>38970.699999999997</v>
      </c>
      <c r="D33" s="28" t="str">
        <f t="shared" si="3"/>
        <v>vis</v>
      </c>
      <c r="E33" s="66">
        <f>VLOOKUP(C33,Active!C$21:E$973,3,FALSE)</f>
        <v>-4871.9888519995466</v>
      </c>
      <c r="F33" s="30" t="s">
        <v>425</v>
      </c>
      <c r="G33" s="28" t="str">
        <f t="shared" si="4"/>
        <v>38970.700</v>
      </c>
      <c r="H33" s="58">
        <f t="shared" si="5"/>
        <v>-3537</v>
      </c>
      <c r="I33" s="67" t="s">
        <v>1286</v>
      </c>
      <c r="J33" s="68" t="s">
        <v>1287</v>
      </c>
      <c r="K33" s="67">
        <v>-3537</v>
      </c>
      <c r="L33" s="67" t="s">
        <v>1006</v>
      </c>
      <c r="M33" s="68" t="s">
        <v>441</v>
      </c>
      <c r="N33" s="68"/>
      <c r="O33" s="69" t="s">
        <v>1250</v>
      </c>
      <c r="P33" s="70" t="s">
        <v>1258</v>
      </c>
    </row>
    <row r="34" spans="1:16" ht="12.75" customHeight="1" thickBot="1" x14ac:dyDescent="0.25">
      <c r="A34" s="58" t="str">
        <f t="shared" si="0"/>
        <v>IBVS 111 </v>
      </c>
      <c r="B34" s="30" t="str">
        <f t="shared" si="1"/>
        <v>I</v>
      </c>
      <c r="C34" s="58">
        <f t="shared" si="2"/>
        <v>38988.701000000001</v>
      </c>
      <c r="D34" s="28" t="str">
        <f t="shared" si="3"/>
        <v>vis</v>
      </c>
      <c r="E34" s="66">
        <f>VLOOKUP(C34,Active!C$21:E$973,3,FALSE)</f>
        <v>-4849.9853831742566</v>
      </c>
      <c r="F34" s="30" t="s">
        <v>425</v>
      </c>
      <c r="G34" s="28" t="str">
        <f t="shared" si="4"/>
        <v>38988.701</v>
      </c>
      <c r="H34" s="58">
        <f t="shared" si="5"/>
        <v>-3515</v>
      </c>
      <c r="I34" s="67" t="s">
        <v>1288</v>
      </c>
      <c r="J34" s="68" t="s">
        <v>1289</v>
      </c>
      <c r="K34" s="67">
        <v>-3515</v>
      </c>
      <c r="L34" s="67" t="s">
        <v>973</v>
      </c>
      <c r="M34" s="68" t="s">
        <v>441</v>
      </c>
      <c r="N34" s="68"/>
      <c r="O34" s="69" t="s">
        <v>1174</v>
      </c>
      <c r="P34" s="70" t="s">
        <v>1242</v>
      </c>
    </row>
    <row r="35" spans="1:16" ht="12.75" customHeight="1" thickBot="1" x14ac:dyDescent="0.25">
      <c r="A35" s="58" t="str">
        <f t="shared" si="0"/>
        <v>IBVS 114 </v>
      </c>
      <c r="B35" s="30" t="str">
        <f t="shared" si="1"/>
        <v>I</v>
      </c>
      <c r="C35" s="58">
        <f t="shared" si="2"/>
        <v>38997.692999999999</v>
      </c>
      <c r="D35" s="28" t="str">
        <f t="shared" si="3"/>
        <v>vis</v>
      </c>
      <c r="E35" s="66">
        <f>VLOOKUP(C35,Active!C$21:E$973,3,FALSE)</f>
        <v>-4838.9940387113411</v>
      </c>
      <c r="F35" s="30" t="s">
        <v>425</v>
      </c>
      <c r="G35" s="28" t="str">
        <f t="shared" si="4"/>
        <v>38997.693</v>
      </c>
      <c r="H35" s="58">
        <f t="shared" si="5"/>
        <v>-3504</v>
      </c>
      <c r="I35" s="67" t="s">
        <v>1290</v>
      </c>
      <c r="J35" s="68" t="s">
        <v>1291</v>
      </c>
      <c r="K35" s="67">
        <v>-3504</v>
      </c>
      <c r="L35" s="67" t="s">
        <v>1114</v>
      </c>
      <c r="M35" s="68" t="s">
        <v>441</v>
      </c>
      <c r="N35" s="68"/>
      <c r="O35" s="69" t="s">
        <v>1250</v>
      </c>
      <c r="P35" s="70" t="s">
        <v>1258</v>
      </c>
    </row>
    <row r="36" spans="1:16" ht="12.75" customHeight="1" thickBot="1" x14ac:dyDescent="0.25">
      <c r="A36" s="58" t="str">
        <f t="shared" si="0"/>
        <v>IBVS 114 </v>
      </c>
      <c r="B36" s="30" t="str">
        <f t="shared" si="1"/>
        <v>I</v>
      </c>
      <c r="C36" s="58">
        <f t="shared" si="2"/>
        <v>39002.6</v>
      </c>
      <c r="D36" s="28" t="str">
        <f t="shared" si="3"/>
        <v>vis</v>
      </c>
      <c r="E36" s="66">
        <f>VLOOKUP(C36,Active!C$21:E$973,3,FALSE)</f>
        <v>-4832.9959818519628</v>
      </c>
      <c r="F36" s="30" t="s">
        <v>425</v>
      </c>
      <c r="G36" s="28" t="str">
        <f t="shared" si="4"/>
        <v>39002.600</v>
      </c>
      <c r="H36" s="58">
        <f t="shared" si="5"/>
        <v>-3498</v>
      </c>
      <c r="I36" s="67" t="s">
        <v>1292</v>
      </c>
      <c r="J36" s="68" t="s">
        <v>1293</v>
      </c>
      <c r="K36" s="67">
        <v>-3498</v>
      </c>
      <c r="L36" s="67" t="s">
        <v>1127</v>
      </c>
      <c r="M36" s="68" t="s">
        <v>441</v>
      </c>
      <c r="N36" s="68"/>
      <c r="O36" s="69" t="s">
        <v>1250</v>
      </c>
      <c r="P36" s="70" t="s">
        <v>1258</v>
      </c>
    </row>
    <row r="37" spans="1:16" ht="12.75" customHeight="1" thickBot="1" x14ac:dyDescent="0.25">
      <c r="A37" s="58" t="str">
        <f t="shared" si="0"/>
        <v>IBVS 114 </v>
      </c>
      <c r="B37" s="30" t="str">
        <f t="shared" si="1"/>
        <v>I</v>
      </c>
      <c r="C37" s="58">
        <f t="shared" si="2"/>
        <v>39006.690999999999</v>
      </c>
      <c r="D37" s="28" t="str">
        <f t="shared" si="3"/>
        <v>vis</v>
      </c>
      <c r="E37" s="66">
        <f>VLOOKUP(C37,Active!C$21:E$973,3,FALSE)</f>
        <v>-4827.9953601662655</v>
      </c>
      <c r="F37" s="30" t="s">
        <v>425</v>
      </c>
      <c r="G37" s="28" t="str">
        <f t="shared" si="4"/>
        <v>39006.691</v>
      </c>
      <c r="H37" s="58">
        <f t="shared" si="5"/>
        <v>-3493</v>
      </c>
      <c r="I37" s="67" t="s">
        <v>1294</v>
      </c>
      <c r="J37" s="68" t="s">
        <v>1295</v>
      </c>
      <c r="K37" s="67">
        <v>-3493</v>
      </c>
      <c r="L37" s="67" t="s">
        <v>1127</v>
      </c>
      <c r="M37" s="68" t="s">
        <v>441</v>
      </c>
      <c r="N37" s="68"/>
      <c r="O37" s="69" t="s">
        <v>1250</v>
      </c>
      <c r="P37" s="70" t="s">
        <v>1258</v>
      </c>
    </row>
    <row r="38" spans="1:16" ht="12.75" customHeight="1" thickBot="1" x14ac:dyDescent="0.25">
      <c r="A38" s="58" t="str">
        <f t="shared" si="0"/>
        <v>IBVS 119 </v>
      </c>
      <c r="B38" s="30" t="str">
        <f t="shared" si="1"/>
        <v>I</v>
      </c>
      <c r="C38" s="58">
        <f t="shared" si="2"/>
        <v>39029.595999999998</v>
      </c>
      <c r="D38" s="28" t="str">
        <f t="shared" si="3"/>
        <v>vis</v>
      </c>
      <c r="E38" s="66">
        <f>VLOOKUP(C38,Active!C$21:E$973,3,FALSE)</f>
        <v>-4799.9975015226819</v>
      </c>
      <c r="F38" s="30" t="s">
        <v>425</v>
      </c>
      <c r="G38" s="28" t="str">
        <f t="shared" si="4"/>
        <v>39029.596</v>
      </c>
      <c r="H38" s="58">
        <f t="shared" si="5"/>
        <v>-3465</v>
      </c>
      <c r="I38" s="67" t="s">
        <v>1296</v>
      </c>
      <c r="J38" s="68" t="s">
        <v>1297</v>
      </c>
      <c r="K38" s="67">
        <v>-3465</v>
      </c>
      <c r="L38" s="67" t="s">
        <v>1094</v>
      </c>
      <c r="M38" s="68" t="s">
        <v>441</v>
      </c>
      <c r="N38" s="68"/>
      <c r="O38" s="69" t="s">
        <v>1250</v>
      </c>
      <c r="P38" s="70" t="s">
        <v>1298</v>
      </c>
    </row>
    <row r="39" spans="1:16" ht="12.75" customHeight="1" thickBot="1" x14ac:dyDescent="0.25">
      <c r="A39" s="58" t="str">
        <f t="shared" si="0"/>
        <v>BAVM 18 </v>
      </c>
      <c r="B39" s="30" t="str">
        <f t="shared" si="1"/>
        <v>I</v>
      </c>
      <c r="C39" s="58">
        <f t="shared" si="2"/>
        <v>39062.322</v>
      </c>
      <c r="D39" s="28" t="str">
        <f t="shared" si="3"/>
        <v>vis</v>
      </c>
      <c r="E39" s="66">
        <f>VLOOKUP(C39,Active!C$21:E$973,3,FALSE)</f>
        <v>-4759.9949727311505</v>
      </c>
      <c r="F39" s="30" t="s">
        <v>425</v>
      </c>
      <c r="G39" s="28" t="str">
        <f t="shared" si="4"/>
        <v>39062.322</v>
      </c>
      <c r="H39" s="58">
        <f t="shared" si="5"/>
        <v>-3425</v>
      </c>
      <c r="I39" s="67" t="s">
        <v>1299</v>
      </c>
      <c r="J39" s="68" t="s">
        <v>1300</v>
      </c>
      <c r="K39" s="67">
        <v>-3425</v>
      </c>
      <c r="L39" s="67" t="s">
        <v>1127</v>
      </c>
      <c r="M39" s="68" t="s">
        <v>441</v>
      </c>
      <c r="N39" s="68"/>
      <c r="O39" s="69" t="s">
        <v>1301</v>
      </c>
      <c r="P39" s="70" t="s">
        <v>1235</v>
      </c>
    </row>
    <row r="40" spans="1:16" ht="12.75" customHeight="1" thickBot="1" x14ac:dyDescent="0.25">
      <c r="A40" s="58" t="str">
        <f t="shared" si="0"/>
        <v>IBVS 154 </v>
      </c>
      <c r="B40" s="30" t="str">
        <f t="shared" si="1"/>
        <v>I</v>
      </c>
      <c r="C40" s="58">
        <f t="shared" si="2"/>
        <v>39245.572999999997</v>
      </c>
      <c r="D40" s="28" t="str">
        <f t="shared" si="3"/>
        <v>vis</v>
      </c>
      <c r="E40" s="66">
        <f>VLOOKUP(C40,Active!C$21:E$973,3,FALSE)</f>
        <v>-4535.9986577651825</v>
      </c>
      <c r="F40" s="30" t="s">
        <v>425</v>
      </c>
      <c r="G40" s="28" t="str">
        <f t="shared" si="4"/>
        <v>39245.573</v>
      </c>
      <c r="H40" s="58">
        <f t="shared" si="5"/>
        <v>-3201</v>
      </c>
      <c r="I40" s="67" t="s">
        <v>1302</v>
      </c>
      <c r="J40" s="68" t="s">
        <v>1303</v>
      </c>
      <c r="K40" s="67">
        <v>-3201</v>
      </c>
      <c r="L40" s="67" t="s">
        <v>1170</v>
      </c>
      <c r="M40" s="68" t="s">
        <v>441</v>
      </c>
      <c r="N40" s="68"/>
      <c r="O40" s="69" t="s">
        <v>1304</v>
      </c>
      <c r="P40" s="70" t="s">
        <v>1305</v>
      </c>
    </row>
    <row r="41" spans="1:16" ht="12.75" customHeight="1" thickBot="1" x14ac:dyDescent="0.25">
      <c r="A41" s="58" t="str">
        <f t="shared" si="0"/>
        <v>IBVS 154 </v>
      </c>
      <c r="B41" s="30" t="str">
        <f t="shared" si="1"/>
        <v>I</v>
      </c>
      <c r="C41" s="58">
        <f t="shared" si="2"/>
        <v>39259.482000000004</v>
      </c>
      <c r="D41" s="28" t="str">
        <f t="shared" si="3"/>
        <v>vis</v>
      </c>
      <c r="E41" s="66">
        <f>VLOOKUP(C41,Active!C$21:E$973,3,FALSE)</f>
        <v>-4518.997032972612</v>
      </c>
      <c r="F41" s="30" t="s">
        <v>425</v>
      </c>
      <c r="G41" s="28" t="str">
        <f t="shared" si="4"/>
        <v>39259.482</v>
      </c>
      <c r="H41" s="58">
        <f t="shared" si="5"/>
        <v>-3184</v>
      </c>
      <c r="I41" s="67" t="s">
        <v>1306</v>
      </c>
      <c r="J41" s="68" t="s">
        <v>1307</v>
      </c>
      <c r="K41" s="67">
        <v>-3184</v>
      </c>
      <c r="L41" s="67" t="s">
        <v>1027</v>
      </c>
      <c r="M41" s="68" t="s">
        <v>441</v>
      </c>
      <c r="N41" s="68"/>
      <c r="O41" s="69" t="s">
        <v>1304</v>
      </c>
      <c r="P41" s="70" t="s">
        <v>1305</v>
      </c>
    </row>
    <row r="42" spans="1:16" ht="12.75" customHeight="1" thickBot="1" x14ac:dyDescent="0.25">
      <c r="A42" s="58" t="str">
        <f t="shared" si="0"/>
        <v>IBVS 154 </v>
      </c>
      <c r="B42" s="30" t="str">
        <f t="shared" si="1"/>
        <v>I</v>
      </c>
      <c r="C42" s="58">
        <f t="shared" si="2"/>
        <v>39286.476999999999</v>
      </c>
      <c r="D42" s="28" t="str">
        <f t="shared" si="3"/>
        <v>vis</v>
      </c>
      <c r="E42" s="66">
        <f>VLOOKUP(C42,Active!C$21:E$973,3,FALSE)</f>
        <v>-4485.9997749903614</v>
      </c>
      <c r="F42" s="30" t="s">
        <v>425</v>
      </c>
      <c r="G42" s="28" t="str">
        <f t="shared" si="4"/>
        <v>39286.477</v>
      </c>
      <c r="H42" s="58">
        <f t="shared" si="5"/>
        <v>-3151</v>
      </c>
      <c r="I42" s="67" t="s">
        <v>1308</v>
      </c>
      <c r="J42" s="68" t="s">
        <v>1309</v>
      </c>
      <c r="K42" s="67">
        <v>-3151</v>
      </c>
      <c r="L42" s="67" t="s">
        <v>1120</v>
      </c>
      <c r="M42" s="68" t="s">
        <v>441</v>
      </c>
      <c r="N42" s="68"/>
      <c r="O42" s="69" t="s">
        <v>1304</v>
      </c>
      <c r="P42" s="70" t="s">
        <v>1305</v>
      </c>
    </row>
    <row r="43" spans="1:16" ht="12.75" customHeight="1" thickBot="1" x14ac:dyDescent="0.25">
      <c r="A43" s="58" t="str">
        <f t="shared" si="0"/>
        <v>IBVS 180 </v>
      </c>
      <c r="B43" s="30" t="str">
        <f t="shared" si="1"/>
        <v>I</v>
      </c>
      <c r="C43" s="58">
        <f t="shared" si="2"/>
        <v>39293.839</v>
      </c>
      <c r="D43" s="28" t="str">
        <f t="shared" si="3"/>
        <v>vis</v>
      </c>
      <c r="E43" s="66">
        <f>VLOOKUP(C43,Active!C$21:E$973,3,FALSE)</f>
        <v>-4477.0008561807526</v>
      </c>
      <c r="F43" s="30" t="s">
        <v>425</v>
      </c>
      <c r="G43" s="28" t="str">
        <f t="shared" si="4"/>
        <v>39293.839</v>
      </c>
      <c r="H43" s="58">
        <f t="shared" si="5"/>
        <v>-3142</v>
      </c>
      <c r="I43" s="67" t="s">
        <v>1310</v>
      </c>
      <c r="J43" s="68" t="s">
        <v>1311</v>
      </c>
      <c r="K43" s="67">
        <v>-3142</v>
      </c>
      <c r="L43" s="67" t="s">
        <v>1111</v>
      </c>
      <c r="M43" s="68" t="s">
        <v>441</v>
      </c>
      <c r="N43" s="68"/>
      <c r="O43" s="69" t="s">
        <v>1221</v>
      </c>
      <c r="P43" s="70" t="s">
        <v>1312</v>
      </c>
    </row>
    <row r="44" spans="1:16" ht="12.75" customHeight="1" thickBot="1" x14ac:dyDescent="0.25">
      <c r="A44" s="58" t="str">
        <f t="shared" si="0"/>
        <v>IBVS 154 </v>
      </c>
      <c r="B44" s="30" t="str">
        <f t="shared" si="1"/>
        <v>I</v>
      </c>
      <c r="C44" s="58">
        <f t="shared" si="2"/>
        <v>39294.656999999999</v>
      </c>
      <c r="D44" s="28" t="str">
        <f t="shared" si="3"/>
        <v>vis</v>
      </c>
      <c r="E44" s="66">
        <f>VLOOKUP(C44,Active!C$21:E$973,3,FALSE)</f>
        <v>-4476.0009763130192</v>
      </c>
      <c r="F44" s="30" t="s">
        <v>425</v>
      </c>
      <c r="G44" s="28" t="str">
        <f t="shared" si="4"/>
        <v>39294.657</v>
      </c>
      <c r="H44" s="58">
        <f t="shared" si="5"/>
        <v>-3141</v>
      </c>
      <c r="I44" s="67" t="s">
        <v>1313</v>
      </c>
      <c r="J44" s="68" t="s">
        <v>1314</v>
      </c>
      <c r="K44" s="67">
        <v>-3141</v>
      </c>
      <c r="L44" s="67" t="s">
        <v>1111</v>
      </c>
      <c r="M44" s="68" t="s">
        <v>441</v>
      </c>
      <c r="N44" s="68"/>
      <c r="O44" s="69" t="s">
        <v>1250</v>
      </c>
      <c r="P44" s="70" t="s">
        <v>1305</v>
      </c>
    </row>
    <row r="45" spans="1:16" ht="12.75" customHeight="1" thickBot="1" x14ac:dyDescent="0.25">
      <c r="A45" s="58" t="str">
        <f t="shared" si="0"/>
        <v>IBVS 154 </v>
      </c>
      <c r="B45" s="30" t="str">
        <f t="shared" si="1"/>
        <v>I</v>
      </c>
      <c r="C45" s="58">
        <f t="shared" si="2"/>
        <v>39294.661</v>
      </c>
      <c r="D45" s="28" t="str">
        <f t="shared" si="3"/>
        <v>vis</v>
      </c>
      <c r="E45" s="66">
        <f>VLOOKUP(C45,Active!C$21:E$973,3,FALSE)</f>
        <v>-4475.9960869249117</v>
      </c>
      <c r="F45" s="30" t="s">
        <v>425</v>
      </c>
      <c r="G45" s="28" t="str">
        <f t="shared" si="4"/>
        <v>39294.661</v>
      </c>
      <c r="H45" s="58">
        <f t="shared" si="5"/>
        <v>-3141</v>
      </c>
      <c r="I45" s="67" t="s">
        <v>1315</v>
      </c>
      <c r="J45" s="68" t="s">
        <v>1316</v>
      </c>
      <c r="K45" s="67">
        <v>-3141</v>
      </c>
      <c r="L45" s="67" t="s">
        <v>1127</v>
      </c>
      <c r="M45" s="68" t="s">
        <v>441</v>
      </c>
      <c r="N45" s="68"/>
      <c r="O45" s="69" t="s">
        <v>1317</v>
      </c>
      <c r="P45" s="70" t="s">
        <v>1305</v>
      </c>
    </row>
    <row r="46" spans="1:16" ht="12.75" customHeight="1" thickBot="1" x14ac:dyDescent="0.25">
      <c r="A46" s="58" t="str">
        <f t="shared" si="0"/>
        <v>IBVS 154 </v>
      </c>
      <c r="B46" s="30" t="str">
        <f t="shared" si="1"/>
        <v>I</v>
      </c>
      <c r="C46" s="58">
        <f t="shared" si="2"/>
        <v>39303.658000000003</v>
      </c>
      <c r="D46" s="28" t="str">
        <f t="shared" si="3"/>
        <v>vis</v>
      </c>
      <c r="E46" s="66">
        <f>VLOOKUP(C46,Active!C$21:E$973,3,FALSE)</f>
        <v>-4464.9986307268582</v>
      </c>
      <c r="F46" s="30" t="s">
        <v>425</v>
      </c>
      <c r="G46" s="28" t="str">
        <f t="shared" si="4"/>
        <v>39303.658</v>
      </c>
      <c r="H46" s="58">
        <f t="shared" si="5"/>
        <v>-3130</v>
      </c>
      <c r="I46" s="67" t="s">
        <v>1318</v>
      </c>
      <c r="J46" s="68" t="s">
        <v>1319</v>
      </c>
      <c r="K46" s="67">
        <v>-3130</v>
      </c>
      <c r="L46" s="67" t="s">
        <v>1170</v>
      </c>
      <c r="M46" s="68" t="s">
        <v>441</v>
      </c>
      <c r="N46" s="68"/>
      <c r="O46" s="69" t="s">
        <v>1250</v>
      </c>
      <c r="P46" s="70" t="s">
        <v>1305</v>
      </c>
    </row>
    <row r="47" spans="1:16" ht="12.75" customHeight="1" thickBot="1" x14ac:dyDescent="0.25">
      <c r="A47" s="58" t="str">
        <f t="shared" si="0"/>
        <v>IBVS 154 </v>
      </c>
      <c r="B47" s="30" t="str">
        <f t="shared" si="1"/>
        <v>I</v>
      </c>
      <c r="C47" s="58">
        <f t="shared" si="2"/>
        <v>39303.661999999997</v>
      </c>
      <c r="D47" s="28" t="str">
        <f t="shared" si="3"/>
        <v>vis</v>
      </c>
      <c r="E47" s="66">
        <f>VLOOKUP(C47,Active!C$21:E$973,3,FALSE)</f>
        <v>-4464.9937413387597</v>
      </c>
      <c r="F47" s="30" t="s">
        <v>425</v>
      </c>
      <c r="G47" s="28" t="str">
        <f t="shared" si="4"/>
        <v>39303.662</v>
      </c>
      <c r="H47" s="58">
        <f t="shared" si="5"/>
        <v>-3130</v>
      </c>
      <c r="I47" s="67" t="s">
        <v>1320</v>
      </c>
      <c r="J47" s="68" t="s">
        <v>1321</v>
      </c>
      <c r="K47" s="67">
        <v>-3130</v>
      </c>
      <c r="L47" s="67" t="s">
        <v>1114</v>
      </c>
      <c r="M47" s="68" t="s">
        <v>441</v>
      </c>
      <c r="N47" s="68"/>
      <c r="O47" s="69" t="s">
        <v>1317</v>
      </c>
      <c r="P47" s="70" t="s">
        <v>1305</v>
      </c>
    </row>
    <row r="48" spans="1:16" ht="12.75" customHeight="1" thickBot="1" x14ac:dyDescent="0.25">
      <c r="A48" s="58" t="str">
        <f t="shared" si="0"/>
        <v>IBVS 180 </v>
      </c>
      <c r="B48" s="30" t="str">
        <f t="shared" si="1"/>
        <v>I</v>
      </c>
      <c r="C48" s="58">
        <f t="shared" si="2"/>
        <v>39312.660000000003</v>
      </c>
      <c r="D48" s="28" t="str">
        <f t="shared" si="3"/>
        <v>vis</v>
      </c>
      <c r="E48" s="66">
        <f>VLOOKUP(C48,Active!C$21:E$973,3,FALSE)</f>
        <v>-4453.9950627936751</v>
      </c>
      <c r="F48" s="30" t="s">
        <v>425</v>
      </c>
      <c r="G48" s="28" t="str">
        <f t="shared" si="4"/>
        <v>39312.660</v>
      </c>
      <c r="H48" s="58">
        <f t="shared" si="5"/>
        <v>-3119</v>
      </c>
      <c r="I48" s="67" t="s">
        <v>1322</v>
      </c>
      <c r="J48" s="68" t="s">
        <v>1323</v>
      </c>
      <c r="K48" s="67">
        <v>-3119</v>
      </c>
      <c r="L48" s="67" t="s">
        <v>1127</v>
      </c>
      <c r="M48" s="68" t="s">
        <v>441</v>
      </c>
      <c r="N48" s="68"/>
      <c r="O48" s="69" t="s">
        <v>1221</v>
      </c>
      <c r="P48" s="70" t="s">
        <v>1312</v>
      </c>
    </row>
    <row r="49" spans="1:16" ht="12.75" customHeight="1" thickBot="1" x14ac:dyDescent="0.25">
      <c r="A49" s="58" t="str">
        <f t="shared" si="0"/>
        <v>IBVS 180 </v>
      </c>
      <c r="B49" s="30" t="str">
        <f t="shared" si="1"/>
        <v>I</v>
      </c>
      <c r="C49" s="58">
        <f t="shared" si="2"/>
        <v>39316.745999999999</v>
      </c>
      <c r="D49" s="28" t="str">
        <f t="shared" si="3"/>
        <v>vis</v>
      </c>
      <c r="E49" s="66">
        <f>VLOOKUP(C49,Active!C$21:E$973,3,FALSE)</f>
        <v>-4449.0005528431157</v>
      </c>
      <c r="F49" s="30" t="s">
        <v>425</v>
      </c>
      <c r="G49" s="28" t="str">
        <f t="shared" si="4"/>
        <v>39316.746</v>
      </c>
      <c r="H49" s="58">
        <f t="shared" si="5"/>
        <v>-3114</v>
      </c>
      <c r="I49" s="67" t="s">
        <v>1324</v>
      </c>
      <c r="J49" s="68" t="s">
        <v>1325</v>
      </c>
      <c r="K49" s="67">
        <v>-3114</v>
      </c>
      <c r="L49" s="67" t="s">
        <v>1111</v>
      </c>
      <c r="M49" s="68" t="s">
        <v>441</v>
      </c>
      <c r="N49" s="68"/>
      <c r="O49" s="69" t="s">
        <v>1221</v>
      </c>
      <c r="P49" s="70" t="s">
        <v>1312</v>
      </c>
    </row>
    <row r="50" spans="1:16" ht="12.75" customHeight="1" thickBot="1" x14ac:dyDescent="0.25">
      <c r="A50" s="58" t="str">
        <f t="shared" si="0"/>
        <v>IBVS 154 </v>
      </c>
      <c r="B50" s="30" t="str">
        <f t="shared" si="1"/>
        <v>I</v>
      </c>
      <c r="C50" s="58">
        <f t="shared" si="2"/>
        <v>39321.659</v>
      </c>
      <c r="D50" s="28" t="str">
        <f t="shared" si="3"/>
        <v>vis</v>
      </c>
      <c r="E50" s="66">
        <f>VLOOKUP(C50,Active!C$21:E$973,3,FALSE)</f>
        <v>-4442.9951619015765</v>
      </c>
      <c r="F50" s="30" t="s">
        <v>425</v>
      </c>
      <c r="G50" s="28" t="str">
        <f t="shared" si="4"/>
        <v>39321.659</v>
      </c>
      <c r="H50" s="58">
        <f t="shared" si="5"/>
        <v>-3108</v>
      </c>
      <c r="I50" s="67" t="s">
        <v>1326</v>
      </c>
      <c r="J50" s="68" t="s">
        <v>1327</v>
      </c>
      <c r="K50" s="67">
        <v>-3108</v>
      </c>
      <c r="L50" s="67" t="s">
        <v>1127</v>
      </c>
      <c r="M50" s="68" t="s">
        <v>441</v>
      </c>
      <c r="N50" s="68"/>
      <c r="O50" s="69" t="s">
        <v>1281</v>
      </c>
      <c r="P50" s="70" t="s">
        <v>1305</v>
      </c>
    </row>
    <row r="51" spans="1:16" ht="12.75" customHeight="1" thickBot="1" x14ac:dyDescent="0.25">
      <c r="A51" s="58" t="str">
        <f t="shared" si="0"/>
        <v> BRNO 9 </v>
      </c>
      <c r="B51" s="30" t="str">
        <f t="shared" si="1"/>
        <v>I</v>
      </c>
      <c r="C51" s="58">
        <f t="shared" si="2"/>
        <v>39322.464</v>
      </c>
      <c r="D51" s="28" t="str">
        <f t="shared" si="3"/>
        <v>vis</v>
      </c>
      <c r="E51" s="66">
        <f>VLOOKUP(C51,Active!C$21:E$973,3,FALSE)</f>
        <v>-4442.011172545187</v>
      </c>
      <c r="F51" s="30" t="s">
        <v>425</v>
      </c>
      <c r="G51" s="28" t="str">
        <f t="shared" si="4"/>
        <v>39322.464</v>
      </c>
      <c r="H51" s="58">
        <f t="shared" si="5"/>
        <v>-3107</v>
      </c>
      <c r="I51" s="67" t="s">
        <v>1328</v>
      </c>
      <c r="J51" s="68" t="s">
        <v>1329</v>
      </c>
      <c r="K51" s="67">
        <v>-3107</v>
      </c>
      <c r="L51" s="67" t="s">
        <v>1330</v>
      </c>
      <c r="M51" s="68" t="s">
        <v>441</v>
      </c>
      <c r="N51" s="68"/>
      <c r="O51" s="69" t="s">
        <v>1331</v>
      </c>
      <c r="P51" s="69" t="s">
        <v>1332</v>
      </c>
    </row>
    <row r="52" spans="1:16" ht="12.75" customHeight="1" thickBot="1" x14ac:dyDescent="0.25">
      <c r="A52" s="58" t="str">
        <f t="shared" si="0"/>
        <v> BRNO 9 </v>
      </c>
      <c r="B52" s="30" t="str">
        <f t="shared" si="1"/>
        <v>I</v>
      </c>
      <c r="C52" s="58">
        <f t="shared" si="2"/>
        <v>39322.464</v>
      </c>
      <c r="D52" s="28" t="str">
        <f t="shared" si="3"/>
        <v>vis</v>
      </c>
      <c r="E52" s="66">
        <f>VLOOKUP(C52,Active!C$21:E$973,3,FALSE)</f>
        <v>-4442.011172545187</v>
      </c>
      <c r="F52" s="30" t="s">
        <v>425</v>
      </c>
      <c r="G52" s="28" t="str">
        <f t="shared" si="4"/>
        <v>39322.464</v>
      </c>
      <c r="H52" s="58">
        <f t="shared" si="5"/>
        <v>-3107</v>
      </c>
      <c r="I52" s="67" t="s">
        <v>1328</v>
      </c>
      <c r="J52" s="68" t="s">
        <v>1329</v>
      </c>
      <c r="K52" s="67">
        <v>-3107</v>
      </c>
      <c r="L52" s="67" t="s">
        <v>1330</v>
      </c>
      <c r="M52" s="68" t="s">
        <v>441</v>
      </c>
      <c r="N52" s="68"/>
      <c r="O52" s="69" t="s">
        <v>1333</v>
      </c>
      <c r="P52" s="69" t="s">
        <v>1332</v>
      </c>
    </row>
    <row r="53" spans="1:16" ht="12.75" customHeight="1" thickBot="1" x14ac:dyDescent="0.25">
      <c r="A53" s="58" t="str">
        <f t="shared" si="0"/>
        <v> BRNO 9 </v>
      </c>
      <c r="B53" s="30" t="str">
        <f t="shared" si="1"/>
        <v>I</v>
      </c>
      <c r="C53" s="58">
        <f t="shared" si="2"/>
        <v>39322.464999999997</v>
      </c>
      <c r="D53" s="28" t="str">
        <f t="shared" si="3"/>
        <v>vis</v>
      </c>
      <c r="E53" s="66">
        <f>VLOOKUP(C53,Active!C$21:E$973,3,FALSE)</f>
        <v>-4442.0099501981649</v>
      </c>
      <c r="F53" s="30" t="s">
        <v>425</v>
      </c>
      <c r="G53" s="28" t="str">
        <f t="shared" si="4"/>
        <v>39322.465</v>
      </c>
      <c r="H53" s="58">
        <f t="shared" si="5"/>
        <v>-3107</v>
      </c>
      <c r="I53" s="67" t="s">
        <v>1334</v>
      </c>
      <c r="J53" s="68" t="s">
        <v>1335</v>
      </c>
      <c r="K53" s="67">
        <v>-3107</v>
      </c>
      <c r="L53" s="67" t="s">
        <v>1336</v>
      </c>
      <c r="M53" s="68" t="s">
        <v>441</v>
      </c>
      <c r="N53" s="68"/>
      <c r="O53" s="69" t="s">
        <v>1337</v>
      </c>
      <c r="P53" s="69" t="s">
        <v>1332</v>
      </c>
    </row>
    <row r="54" spans="1:16" ht="12.75" customHeight="1" thickBot="1" x14ac:dyDescent="0.25">
      <c r="A54" s="58" t="str">
        <f t="shared" si="0"/>
        <v> BRNO 9 </v>
      </c>
      <c r="B54" s="30" t="str">
        <f t="shared" si="1"/>
        <v>I</v>
      </c>
      <c r="C54" s="58">
        <f t="shared" si="2"/>
        <v>39322.466999999997</v>
      </c>
      <c r="D54" s="28" t="str">
        <f t="shared" si="3"/>
        <v>vis</v>
      </c>
      <c r="E54" s="66">
        <f>VLOOKUP(C54,Active!C$21:E$973,3,FALSE)</f>
        <v>-4442.0075055041116</v>
      </c>
      <c r="F54" s="30" t="s">
        <v>425</v>
      </c>
      <c r="G54" s="28" t="str">
        <f t="shared" si="4"/>
        <v>39322.467</v>
      </c>
      <c r="H54" s="58">
        <f t="shared" si="5"/>
        <v>-3107</v>
      </c>
      <c r="I54" s="67" t="s">
        <v>1338</v>
      </c>
      <c r="J54" s="68" t="s">
        <v>1339</v>
      </c>
      <c r="K54" s="67">
        <v>-3107</v>
      </c>
      <c r="L54" s="67" t="s">
        <v>1140</v>
      </c>
      <c r="M54" s="68" t="s">
        <v>441</v>
      </c>
      <c r="N54" s="68"/>
      <c r="O54" s="69" t="s">
        <v>1197</v>
      </c>
      <c r="P54" s="69" t="s">
        <v>1332</v>
      </c>
    </row>
    <row r="55" spans="1:16" ht="12.75" customHeight="1" thickBot="1" x14ac:dyDescent="0.25">
      <c r="A55" s="58" t="str">
        <f t="shared" si="0"/>
        <v>IBVS 154 </v>
      </c>
      <c r="B55" s="30" t="str">
        <f t="shared" si="1"/>
        <v>I</v>
      </c>
      <c r="C55" s="58">
        <f t="shared" si="2"/>
        <v>39330.656000000003</v>
      </c>
      <c r="D55" s="28" t="str">
        <f t="shared" si="3"/>
        <v>vis</v>
      </c>
      <c r="E55" s="66">
        <f>VLOOKUP(C55,Active!C$21:E$973,3,FALSE)</f>
        <v>-4431.997705703523</v>
      </c>
      <c r="F55" s="30" t="s">
        <v>425</v>
      </c>
      <c r="G55" s="28" t="str">
        <f t="shared" si="4"/>
        <v>39330.656</v>
      </c>
      <c r="H55" s="58">
        <f t="shared" si="5"/>
        <v>-3097</v>
      </c>
      <c r="I55" s="67" t="s">
        <v>1340</v>
      </c>
      <c r="J55" s="68" t="s">
        <v>1341</v>
      </c>
      <c r="K55" s="67">
        <v>-3097</v>
      </c>
      <c r="L55" s="67" t="s">
        <v>1094</v>
      </c>
      <c r="M55" s="68" t="s">
        <v>441</v>
      </c>
      <c r="N55" s="68"/>
      <c r="O55" s="69" t="s">
        <v>1342</v>
      </c>
      <c r="P55" s="70" t="s">
        <v>1305</v>
      </c>
    </row>
    <row r="56" spans="1:16" ht="12.75" customHeight="1" thickBot="1" x14ac:dyDescent="0.25">
      <c r="A56" s="58" t="str">
        <f t="shared" si="0"/>
        <v>IBVS 180 </v>
      </c>
      <c r="B56" s="30" t="str">
        <f t="shared" si="1"/>
        <v>I</v>
      </c>
      <c r="C56" s="58">
        <f t="shared" si="2"/>
        <v>39347.841</v>
      </c>
      <c r="D56" s="28" t="str">
        <f t="shared" si="3"/>
        <v>vis</v>
      </c>
      <c r="E56" s="66">
        <f>VLOOKUP(C56,Active!C$21:E$973,3,FALSE)</f>
        <v>-4410.9916720519204</v>
      </c>
      <c r="F56" s="30" t="s">
        <v>425</v>
      </c>
      <c r="G56" s="28" t="str">
        <f t="shared" si="4"/>
        <v>39347.841</v>
      </c>
      <c r="H56" s="58">
        <f t="shared" si="5"/>
        <v>-3076</v>
      </c>
      <c r="I56" s="67" t="s">
        <v>1343</v>
      </c>
      <c r="J56" s="68" t="s">
        <v>1344</v>
      </c>
      <c r="K56" s="67">
        <v>-3076</v>
      </c>
      <c r="L56" s="67" t="s">
        <v>968</v>
      </c>
      <c r="M56" s="68" t="s">
        <v>441</v>
      </c>
      <c r="N56" s="68"/>
      <c r="O56" s="69" t="s">
        <v>1345</v>
      </c>
      <c r="P56" s="70" t="s">
        <v>1312</v>
      </c>
    </row>
    <row r="57" spans="1:16" ht="12.75" customHeight="1" thickBot="1" x14ac:dyDescent="0.25">
      <c r="A57" s="58" t="str">
        <f t="shared" si="0"/>
        <v>IBVS 180 </v>
      </c>
      <c r="B57" s="30" t="str">
        <f t="shared" si="1"/>
        <v>I</v>
      </c>
      <c r="C57" s="58">
        <f t="shared" si="2"/>
        <v>39348.654000000002</v>
      </c>
      <c r="D57" s="28" t="str">
        <f t="shared" si="3"/>
        <v>vis</v>
      </c>
      <c r="E57" s="66">
        <f>VLOOKUP(C57,Active!C$21:E$973,3,FALSE)</f>
        <v>-4409.9979039193167</v>
      </c>
      <c r="F57" s="30" t="s">
        <v>425</v>
      </c>
      <c r="G57" s="28" t="str">
        <f t="shared" si="4"/>
        <v>39348.654</v>
      </c>
      <c r="H57" s="58">
        <f t="shared" si="5"/>
        <v>-3075</v>
      </c>
      <c r="I57" s="67" t="s">
        <v>1346</v>
      </c>
      <c r="J57" s="68" t="s">
        <v>1347</v>
      </c>
      <c r="K57" s="67">
        <v>-3075</v>
      </c>
      <c r="L57" s="67" t="s">
        <v>1094</v>
      </c>
      <c r="M57" s="68" t="s">
        <v>441</v>
      </c>
      <c r="N57" s="68"/>
      <c r="O57" s="69" t="s">
        <v>1221</v>
      </c>
      <c r="P57" s="70" t="s">
        <v>1312</v>
      </c>
    </row>
    <row r="58" spans="1:16" ht="12.75" customHeight="1" thickBot="1" x14ac:dyDescent="0.25">
      <c r="A58" s="58" t="str">
        <f t="shared" si="0"/>
        <v>IBVS 180 </v>
      </c>
      <c r="B58" s="30" t="str">
        <f t="shared" si="1"/>
        <v>I</v>
      </c>
      <c r="C58" s="58">
        <f t="shared" si="2"/>
        <v>39352.743999999999</v>
      </c>
      <c r="D58" s="28" t="str">
        <f t="shared" si="3"/>
        <v>vis</v>
      </c>
      <c r="E58" s="66">
        <f>VLOOKUP(C58,Active!C$21:E$973,3,FALSE)</f>
        <v>-4404.9985045806507</v>
      </c>
      <c r="F58" s="30" t="s">
        <v>425</v>
      </c>
      <c r="G58" s="28" t="str">
        <f t="shared" si="4"/>
        <v>39352.744</v>
      </c>
      <c r="H58" s="58">
        <f t="shared" si="5"/>
        <v>-3070</v>
      </c>
      <c r="I58" s="67" t="s">
        <v>1348</v>
      </c>
      <c r="J58" s="68" t="s">
        <v>1349</v>
      </c>
      <c r="K58" s="67">
        <v>-3070</v>
      </c>
      <c r="L58" s="67" t="s">
        <v>1094</v>
      </c>
      <c r="M58" s="68" t="s">
        <v>441</v>
      </c>
      <c r="N58" s="68"/>
      <c r="O58" s="69" t="s">
        <v>1174</v>
      </c>
      <c r="P58" s="70" t="s">
        <v>1312</v>
      </c>
    </row>
    <row r="59" spans="1:16" ht="12.75" customHeight="1" thickBot="1" x14ac:dyDescent="0.25">
      <c r="A59" s="58" t="str">
        <f t="shared" si="0"/>
        <v>IBVS 221 </v>
      </c>
      <c r="B59" s="30" t="str">
        <f t="shared" si="1"/>
        <v>I</v>
      </c>
      <c r="C59" s="58">
        <f t="shared" si="2"/>
        <v>39361.745000000003</v>
      </c>
      <c r="D59" s="28" t="str">
        <f t="shared" si="3"/>
        <v>vis</v>
      </c>
      <c r="E59" s="66">
        <f>VLOOKUP(C59,Active!C$21:E$973,3,FALSE)</f>
        <v>-4393.9961589944896</v>
      </c>
      <c r="F59" s="30" t="s">
        <v>425</v>
      </c>
      <c r="G59" s="28" t="str">
        <f t="shared" si="4"/>
        <v>39361.745</v>
      </c>
      <c r="H59" s="58">
        <f t="shared" si="5"/>
        <v>-3059</v>
      </c>
      <c r="I59" s="67" t="s">
        <v>1350</v>
      </c>
      <c r="J59" s="68" t="s">
        <v>1351</v>
      </c>
      <c r="K59" s="67">
        <v>-3059</v>
      </c>
      <c r="L59" s="67" t="s">
        <v>1027</v>
      </c>
      <c r="M59" s="68" t="s">
        <v>441</v>
      </c>
      <c r="N59" s="68"/>
      <c r="O59" s="69" t="s">
        <v>1174</v>
      </c>
      <c r="P59" s="70" t="s">
        <v>1352</v>
      </c>
    </row>
    <row r="60" spans="1:16" ht="12.75" customHeight="1" thickBot="1" x14ac:dyDescent="0.25">
      <c r="A60" s="58" t="str">
        <f t="shared" si="0"/>
        <v>IBVS 180 </v>
      </c>
      <c r="B60" s="30" t="str">
        <f t="shared" si="1"/>
        <v>I</v>
      </c>
      <c r="C60" s="58">
        <f t="shared" si="2"/>
        <v>39366.654000000002</v>
      </c>
      <c r="D60" s="28" t="str">
        <f t="shared" si="3"/>
        <v>vis</v>
      </c>
      <c r="E60" s="66">
        <f>VLOOKUP(C60,Active!C$21:E$973,3,FALSE)</f>
        <v>-4387.995657441058</v>
      </c>
      <c r="F60" s="30" t="s">
        <v>425</v>
      </c>
      <c r="G60" s="28" t="str">
        <f t="shared" si="4"/>
        <v>39366.654</v>
      </c>
      <c r="H60" s="58">
        <f t="shared" si="5"/>
        <v>-3053</v>
      </c>
      <c r="I60" s="67" t="s">
        <v>1353</v>
      </c>
      <c r="J60" s="68" t="s">
        <v>1354</v>
      </c>
      <c r="K60" s="67">
        <v>-3053</v>
      </c>
      <c r="L60" s="67" t="s">
        <v>1127</v>
      </c>
      <c r="M60" s="68" t="s">
        <v>441</v>
      </c>
      <c r="N60" s="68"/>
      <c r="O60" s="69" t="s">
        <v>1342</v>
      </c>
      <c r="P60" s="70" t="s">
        <v>1312</v>
      </c>
    </row>
    <row r="61" spans="1:16" ht="12.75" customHeight="1" thickBot="1" x14ac:dyDescent="0.25">
      <c r="A61" s="58" t="str">
        <f t="shared" si="0"/>
        <v>IBVS 180 </v>
      </c>
      <c r="B61" s="30" t="str">
        <f t="shared" si="1"/>
        <v>I</v>
      </c>
      <c r="C61" s="58">
        <f t="shared" si="2"/>
        <v>39375.652999999998</v>
      </c>
      <c r="D61" s="28" t="str">
        <f t="shared" si="3"/>
        <v>vis</v>
      </c>
      <c r="E61" s="66">
        <f>VLOOKUP(C61,Active!C$21:E$973,3,FALSE)</f>
        <v>-4376.9957565489594</v>
      </c>
      <c r="F61" s="30" t="s">
        <v>425</v>
      </c>
      <c r="G61" s="28" t="str">
        <f t="shared" si="4"/>
        <v>39375.653</v>
      </c>
      <c r="H61" s="58">
        <f t="shared" si="5"/>
        <v>-3042</v>
      </c>
      <c r="I61" s="67" t="s">
        <v>1355</v>
      </c>
      <c r="J61" s="68" t="s">
        <v>1356</v>
      </c>
      <c r="K61" s="67">
        <v>-3042</v>
      </c>
      <c r="L61" s="67" t="s">
        <v>1127</v>
      </c>
      <c r="M61" s="68" t="s">
        <v>441</v>
      </c>
      <c r="N61" s="68"/>
      <c r="O61" s="69" t="s">
        <v>1342</v>
      </c>
      <c r="P61" s="70" t="s">
        <v>1312</v>
      </c>
    </row>
    <row r="62" spans="1:16" ht="12.75" customHeight="1" thickBot="1" x14ac:dyDescent="0.25">
      <c r="A62" s="58" t="str">
        <f t="shared" si="0"/>
        <v>IBVS 221 </v>
      </c>
      <c r="B62" s="30" t="str">
        <f t="shared" si="1"/>
        <v>I</v>
      </c>
      <c r="C62" s="58">
        <f t="shared" si="2"/>
        <v>39608.805</v>
      </c>
      <c r="D62" s="28" t="str">
        <f t="shared" si="3"/>
        <v>vis</v>
      </c>
      <c r="E62" s="66">
        <f>VLOOKUP(C62,Active!C$21:E$973,3,FALSE)</f>
        <v>-4092.0031026101174</v>
      </c>
      <c r="F62" s="30" t="s">
        <v>425</v>
      </c>
      <c r="G62" s="28" t="str">
        <f t="shared" si="4"/>
        <v>39608.805</v>
      </c>
      <c r="H62" s="58">
        <f t="shared" si="5"/>
        <v>-2757</v>
      </c>
      <c r="I62" s="67" t="s">
        <v>1357</v>
      </c>
      <c r="J62" s="68" t="s">
        <v>1358</v>
      </c>
      <c r="K62" s="67">
        <v>-2757</v>
      </c>
      <c r="L62" s="67" t="s">
        <v>426</v>
      </c>
      <c r="M62" s="68" t="s">
        <v>441</v>
      </c>
      <c r="N62" s="68"/>
      <c r="O62" s="69" t="s">
        <v>1359</v>
      </c>
      <c r="P62" s="70" t="s">
        <v>1352</v>
      </c>
    </row>
    <row r="63" spans="1:16" ht="12.75" customHeight="1" thickBot="1" x14ac:dyDescent="0.25">
      <c r="A63" s="58" t="str">
        <f t="shared" si="0"/>
        <v>IBVS 221 </v>
      </c>
      <c r="B63" s="30" t="str">
        <f t="shared" si="1"/>
        <v>I</v>
      </c>
      <c r="C63" s="58">
        <f t="shared" si="2"/>
        <v>39613.716999999997</v>
      </c>
      <c r="D63" s="28" t="str">
        <f t="shared" si="3"/>
        <v>vis</v>
      </c>
      <c r="E63" s="66">
        <f>VLOOKUP(C63,Active!C$21:E$973,3,FALSE)</f>
        <v>-4085.9989340156098</v>
      </c>
      <c r="F63" s="30" t="s">
        <v>425</v>
      </c>
      <c r="G63" s="28" t="str">
        <f t="shared" si="4"/>
        <v>39613.717</v>
      </c>
      <c r="H63" s="58">
        <f t="shared" si="5"/>
        <v>-2751</v>
      </c>
      <c r="I63" s="67" t="s">
        <v>1360</v>
      </c>
      <c r="J63" s="68" t="s">
        <v>1361</v>
      </c>
      <c r="K63" s="67">
        <v>-2751</v>
      </c>
      <c r="L63" s="67" t="s">
        <v>1170</v>
      </c>
      <c r="M63" s="68" t="s">
        <v>441</v>
      </c>
      <c r="N63" s="68"/>
      <c r="O63" s="69" t="s">
        <v>1158</v>
      </c>
      <c r="P63" s="70" t="s">
        <v>1352</v>
      </c>
    </row>
    <row r="64" spans="1:16" ht="12.75" customHeight="1" thickBot="1" x14ac:dyDescent="0.25">
      <c r="A64" s="58" t="str">
        <f t="shared" si="0"/>
        <v> AVSJ 3.60 </v>
      </c>
      <c r="B64" s="30" t="str">
        <f t="shared" si="1"/>
        <v>I</v>
      </c>
      <c r="C64" s="58">
        <f t="shared" si="2"/>
        <v>39627.625</v>
      </c>
      <c r="D64" s="28" t="str">
        <f t="shared" si="3"/>
        <v>vis</v>
      </c>
      <c r="E64" s="66">
        <f>VLOOKUP(C64,Active!C$21:E$973,3,FALSE)</f>
        <v>-4068.998531570071</v>
      </c>
      <c r="F64" s="30" t="s">
        <v>425</v>
      </c>
      <c r="G64" s="28" t="str">
        <f t="shared" si="4"/>
        <v>39627.625</v>
      </c>
      <c r="H64" s="58">
        <f t="shared" si="5"/>
        <v>-2734</v>
      </c>
      <c r="I64" s="67" t="s">
        <v>1362</v>
      </c>
      <c r="J64" s="68" t="s">
        <v>1363</v>
      </c>
      <c r="K64" s="67">
        <v>-2734</v>
      </c>
      <c r="L64" s="67" t="s">
        <v>1094</v>
      </c>
      <c r="M64" s="68" t="s">
        <v>441</v>
      </c>
      <c r="N64" s="68"/>
      <c r="O64" s="69" t="s">
        <v>1359</v>
      </c>
      <c r="P64" s="69" t="s">
        <v>1364</v>
      </c>
    </row>
    <row r="65" spans="1:16" ht="12.75" customHeight="1" thickBot="1" x14ac:dyDescent="0.25">
      <c r="A65" s="58" t="str">
        <f t="shared" si="0"/>
        <v> AVSJ 3.60 </v>
      </c>
      <c r="B65" s="30" t="str">
        <f t="shared" si="1"/>
        <v>I</v>
      </c>
      <c r="C65" s="58">
        <f t="shared" si="2"/>
        <v>39636.622000000003</v>
      </c>
      <c r="D65" s="28" t="str">
        <f t="shared" si="3"/>
        <v>vis</v>
      </c>
      <c r="E65" s="66">
        <f>VLOOKUP(C65,Active!C$21:E$973,3,FALSE)</f>
        <v>-4058.0010753720176</v>
      </c>
      <c r="F65" s="30" t="s">
        <v>425</v>
      </c>
      <c r="G65" s="28" t="str">
        <f t="shared" si="4"/>
        <v>39636.622</v>
      </c>
      <c r="H65" s="58">
        <f t="shared" si="5"/>
        <v>-2723</v>
      </c>
      <c r="I65" s="67" t="s">
        <v>1365</v>
      </c>
      <c r="J65" s="68" t="s">
        <v>1366</v>
      </c>
      <c r="K65" s="67">
        <v>-2723</v>
      </c>
      <c r="L65" s="67" t="s">
        <v>1151</v>
      </c>
      <c r="M65" s="68" t="s">
        <v>441</v>
      </c>
      <c r="N65" s="68"/>
      <c r="O65" s="69" t="s">
        <v>1359</v>
      </c>
      <c r="P65" s="69" t="s">
        <v>1364</v>
      </c>
    </row>
    <row r="66" spans="1:16" ht="12.75" customHeight="1" thickBot="1" x14ac:dyDescent="0.25">
      <c r="A66" s="58" t="str">
        <f t="shared" si="0"/>
        <v> AVSJ 3.60 </v>
      </c>
      <c r="B66" s="30" t="str">
        <f t="shared" si="1"/>
        <v>I</v>
      </c>
      <c r="C66" s="58">
        <f t="shared" si="2"/>
        <v>39640.713000000003</v>
      </c>
      <c r="D66" s="28" t="str">
        <f t="shared" si="3"/>
        <v>vis</v>
      </c>
      <c r="E66" s="66">
        <f>VLOOKUP(C66,Active!C$21:E$973,3,FALSE)</f>
        <v>-4053.0004536863194</v>
      </c>
      <c r="F66" s="30" t="s">
        <v>425</v>
      </c>
      <c r="G66" s="28" t="str">
        <f t="shared" si="4"/>
        <v>39640.713</v>
      </c>
      <c r="H66" s="58">
        <f t="shared" si="5"/>
        <v>-2718</v>
      </c>
      <c r="I66" s="67" t="s">
        <v>1367</v>
      </c>
      <c r="J66" s="68" t="s">
        <v>1368</v>
      </c>
      <c r="K66" s="67">
        <v>-2718</v>
      </c>
      <c r="L66" s="67" t="s">
        <v>1111</v>
      </c>
      <c r="M66" s="68" t="s">
        <v>441</v>
      </c>
      <c r="N66" s="68"/>
      <c r="O66" s="69" t="s">
        <v>1359</v>
      </c>
      <c r="P66" s="69" t="s">
        <v>1364</v>
      </c>
    </row>
    <row r="67" spans="1:16" ht="12.75" customHeight="1" thickBot="1" x14ac:dyDescent="0.25">
      <c r="A67" s="58" t="str">
        <f t="shared" si="0"/>
        <v> AVSJ 3.60 </v>
      </c>
      <c r="B67" s="30" t="str">
        <f t="shared" si="1"/>
        <v>I</v>
      </c>
      <c r="C67" s="58">
        <f t="shared" si="2"/>
        <v>39645.620000000003</v>
      </c>
      <c r="D67" s="28" t="str">
        <f t="shared" si="3"/>
        <v>vis</v>
      </c>
      <c r="E67" s="66">
        <f>VLOOKUP(C67,Active!C$21:E$973,3,FALSE)</f>
        <v>-4047.0023968269415</v>
      </c>
      <c r="F67" s="30" t="s">
        <v>425</v>
      </c>
      <c r="G67" s="28" t="str">
        <f t="shared" si="4"/>
        <v>39645.620</v>
      </c>
      <c r="H67" s="58">
        <f t="shared" si="5"/>
        <v>-2712</v>
      </c>
      <c r="I67" s="67" t="s">
        <v>1369</v>
      </c>
      <c r="J67" s="68" t="s">
        <v>1370</v>
      </c>
      <c r="K67" s="67">
        <v>-2712</v>
      </c>
      <c r="L67" s="67" t="s">
        <v>426</v>
      </c>
      <c r="M67" s="68" t="s">
        <v>441</v>
      </c>
      <c r="N67" s="68"/>
      <c r="O67" s="69" t="s">
        <v>1371</v>
      </c>
      <c r="P67" s="69" t="s">
        <v>1364</v>
      </c>
    </row>
    <row r="68" spans="1:16" ht="12.75" customHeight="1" thickBot="1" x14ac:dyDescent="0.25">
      <c r="A68" s="58" t="str">
        <f t="shared" si="0"/>
        <v> AVSJ 3.60 </v>
      </c>
      <c r="B68" s="30" t="str">
        <f t="shared" si="1"/>
        <v>I</v>
      </c>
      <c r="C68" s="58">
        <f t="shared" si="2"/>
        <v>39645.623</v>
      </c>
      <c r="D68" s="28" t="str">
        <f t="shared" si="3"/>
        <v>vis</v>
      </c>
      <c r="E68" s="66">
        <f>VLOOKUP(C68,Active!C$21:E$973,3,FALSE)</f>
        <v>-4046.9987297858652</v>
      </c>
      <c r="F68" s="30" t="s">
        <v>425</v>
      </c>
      <c r="G68" s="28" t="str">
        <f t="shared" si="4"/>
        <v>39645.623</v>
      </c>
      <c r="H68" s="58">
        <f t="shared" si="5"/>
        <v>-2712</v>
      </c>
      <c r="I68" s="67" t="s">
        <v>1372</v>
      </c>
      <c r="J68" s="68" t="s">
        <v>1373</v>
      </c>
      <c r="K68" s="67">
        <v>-2712</v>
      </c>
      <c r="L68" s="67" t="s">
        <v>1170</v>
      </c>
      <c r="M68" s="68" t="s">
        <v>441</v>
      </c>
      <c r="N68" s="68"/>
      <c r="O68" s="69" t="s">
        <v>1359</v>
      </c>
      <c r="P68" s="69" t="s">
        <v>1364</v>
      </c>
    </row>
    <row r="69" spans="1:16" ht="12.75" customHeight="1" thickBot="1" x14ac:dyDescent="0.25">
      <c r="A69" s="58" t="str">
        <f t="shared" si="0"/>
        <v>IBVS 247 </v>
      </c>
      <c r="B69" s="30" t="str">
        <f t="shared" si="1"/>
        <v>I</v>
      </c>
      <c r="C69" s="58">
        <f t="shared" si="2"/>
        <v>39654.624000000003</v>
      </c>
      <c r="D69" s="28" t="str">
        <f t="shared" si="3"/>
        <v>vis</v>
      </c>
      <c r="E69" s="66">
        <f>VLOOKUP(C69,Active!C$21:E$973,3,FALSE)</f>
        <v>-4035.9963841997046</v>
      </c>
      <c r="F69" s="30" t="s">
        <v>425</v>
      </c>
      <c r="G69" s="28" t="str">
        <f t="shared" si="4"/>
        <v>39654.624</v>
      </c>
      <c r="H69" s="58">
        <f t="shared" si="5"/>
        <v>-2701</v>
      </c>
      <c r="I69" s="67" t="s">
        <v>1374</v>
      </c>
      <c r="J69" s="68" t="s">
        <v>1375</v>
      </c>
      <c r="K69" s="67">
        <v>-2701</v>
      </c>
      <c r="L69" s="67" t="s">
        <v>1027</v>
      </c>
      <c r="M69" s="68" t="s">
        <v>441</v>
      </c>
      <c r="N69" s="68"/>
      <c r="O69" s="69" t="s">
        <v>1376</v>
      </c>
      <c r="P69" s="70" t="s">
        <v>1377</v>
      </c>
    </row>
    <row r="70" spans="1:16" ht="12.75" customHeight="1" thickBot="1" x14ac:dyDescent="0.25">
      <c r="A70" s="58" t="str">
        <f t="shared" si="0"/>
        <v>IBVS 247 </v>
      </c>
      <c r="B70" s="30" t="str">
        <f t="shared" si="1"/>
        <v>I</v>
      </c>
      <c r="C70" s="58">
        <f t="shared" si="2"/>
        <v>39667.705999999998</v>
      </c>
      <c r="D70" s="28" t="str">
        <f t="shared" si="3"/>
        <v>vis</v>
      </c>
      <c r="E70" s="66">
        <f>VLOOKUP(C70,Active!C$21:E$973,3,FALSE)</f>
        <v>-4020.0056403981225</v>
      </c>
      <c r="F70" s="30" t="s">
        <v>425</v>
      </c>
      <c r="G70" s="28" t="str">
        <f t="shared" si="4"/>
        <v>39667.706</v>
      </c>
      <c r="H70" s="58">
        <f t="shared" si="5"/>
        <v>-2685</v>
      </c>
      <c r="I70" s="67" t="s">
        <v>1378</v>
      </c>
      <c r="J70" s="68" t="s">
        <v>1379</v>
      </c>
      <c r="K70" s="67">
        <v>-2685</v>
      </c>
      <c r="L70" s="67" t="s">
        <v>1145</v>
      </c>
      <c r="M70" s="68" t="s">
        <v>441</v>
      </c>
      <c r="N70" s="68"/>
      <c r="O70" s="69" t="s">
        <v>1359</v>
      </c>
      <c r="P70" s="70" t="s">
        <v>1377</v>
      </c>
    </row>
    <row r="71" spans="1:16" ht="12.75" customHeight="1" thickBot="1" x14ac:dyDescent="0.25">
      <c r="A71" s="58" t="str">
        <f t="shared" si="0"/>
        <v> AA 19.174 </v>
      </c>
      <c r="B71" s="30" t="str">
        <f t="shared" si="1"/>
        <v>I</v>
      </c>
      <c r="C71" s="58">
        <f t="shared" si="2"/>
        <v>39686.531999999999</v>
      </c>
      <c r="D71" s="28" t="str">
        <f t="shared" si="3"/>
        <v>vis</v>
      </c>
      <c r="E71" s="66">
        <f>VLOOKUP(C71,Active!C$21:E$973,3,FALSE)</f>
        <v>-3996.9937352759152</v>
      </c>
      <c r="F71" s="30" t="s">
        <v>425</v>
      </c>
      <c r="G71" s="28" t="str">
        <f t="shared" si="4"/>
        <v>39686.532</v>
      </c>
      <c r="H71" s="58">
        <f t="shared" si="5"/>
        <v>-2662</v>
      </c>
      <c r="I71" s="67" t="s">
        <v>1385</v>
      </c>
      <c r="J71" s="68" t="s">
        <v>1386</v>
      </c>
      <c r="K71" s="67">
        <v>-2662</v>
      </c>
      <c r="L71" s="67" t="s">
        <v>1114</v>
      </c>
      <c r="M71" s="68" t="s">
        <v>441</v>
      </c>
      <c r="N71" s="68"/>
      <c r="O71" s="69" t="s">
        <v>1387</v>
      </c>
      <c r="P71" s="69" t="s">
        <v>1384</v>
      </c>
    </row>
    <row r="72" spans="1:16" ht="12.75" customHeight="1" thickBot="1" x14ac:dyDescent="0.25">
      <c r="A72" s="58" t="str">
        <f t="shared" si="0"/>
        <v> AA 18.332 </v>
      </c>
      <c r="B72" s="30" t="str">
        <f t="shared" si="1"/>
        <v>I</v>
      </c>
      <c r="C72" s="58">
        <f t="shared" si="2"/>
        <v>39691.434000000001</v>
      </c>
      <c r="D72" s="28" t="str">
        <f t="shared" si="3"/>
        <v>vis</v>
      </c>
      <c r="E72" s="66">
        <f>VLOOKUP(C72,Active!C$21:E$973,3,FALSE)</f>
        <v>-3991.0017901516671</v>
      </c>
      <c r="F72" s="30" t="s">
        <v>425</v>
      </c>
      <c r="G72" s="28" t="str">
        <f t="shared" si="4"/>
        <v>39691.434</v>
      </c>
      <c r="H72" s="58">
        <f t="shared" si="5"/>
        <v>-2656</v>
      </c>
      <c r="I72" s="67" t="s">
        <v>1388</v>
      </c>
      <c r="J72" s="68" t="s">
        <v>1389</v>
      </c>
      <c r="K72" s="67">
        <v>-2656</v>
      </c>
      <c r="L72" s="67" t="s">
        <v>1151</v>
      </c>
      <c r="M72" s="68" t="s">
        <v>441</v>
      </c>
      <c r="N72" s="68"/>
      <c r="O72" s="69" t="s">
        <v>1387</v>
      </c>
      <c r="P72" s="69" t="s">
        <v>1390</v>
      </c>
    </row>
    <row r="73" spans="1:16" ht="12.75" customHeight="1" thickBot="1" x14ac:dyDescent="0.25">
      <c r="A73" s="58" t="str">
        <f t="shared" si="0"/>
        <v> AA 19.174 </v>
      </c>
      <c r="B73" s="30" t="str">
        <f t="shared" si="1"/>
        <v>I</v>
      </c>
      <c r="C73" s="58">
        <f t="shared" si="2"/>
        <v>39691.434999999998</v>
      </c>
      <c r="D73" s="28" t="str">
        <f t="shared" si="3"/>
        <v>vis</v>
      </c>
      <c r="E73" s="66">
        <f>VLOOKUP(C73,Active!C$21:E$973,3,FALSE)</f>
        <v>-3991.0005678046446</v>
      </c>
      <c r="F73" s="30" t="s">
        <v>425</v>
      </c>
      <c r="G73" s="28" t="str">
        <f t="shared" si="4"/>
        <v>39691.435</v>
      </c>
      <c r="H73" s="58">
        <f t="shared" si="5"/>
        <v>-2656</v>
      </c>
      <c r="I73" s="67" t="s">
        <v>1391</v>
      </c>
      <c r="J73" s="68" t="s">
        <v>1392</v>
      </c>
      <c r="K73" s="67">
        <v>-2656</v>
      </c>
      <c r="L73" s="67" t="s">
        <v>1111</v>
      </c>
      <c r="M73" s="68" t="s">
        <v>441</v>
      </c>
      <c r="N73" s="68"/>
      <c r="O73" s="69" t="s">
        <v>1393</v>
      </c>
      <c r="P73" s="69" t="s">
        <v>1384</v>
      </c>
    </row>
    <row r="74" spans="1:16" ht="12.75" customHeight="1" thickBot="1" x14ac:dyDescent="0.25">
      <c r="A74" s="58" t="str">
        <f t="shared" si="0"/>
        <v> AA 18.332 </v>
      </c>
      <c r="B74" s="30" t="str">
        <f t="shared" si="1"/>
        <v>I</v>
      </c>
      <c r="C74" s="58">
        <f t="shared" si="2"/>
        <v>39691.436999999998</v>
      </c>
      <c r="D74" s="28" t="str">
        <f t="shared" si="3"/>
        <v>vis</v>
      </c>
      <c r="E74" s="66">
        <f>VLOOKUP(C74,Active!C$21:E$973,3,FALSE)</f>
        <v>-3990.9981231105912</v>
      </c>
      <c r="F74" s="30" t="s">
        <v>425</v>
      </c>
      <c r="G74" s="28" t="str">
        <f t="shared" si="4"/>
        <v>39691.437</v>
      </c>
      <c r="H74" s="58">
        <f t="shared" si="5"/>
        <v>-2656</v>
      </c>
      <c r="I74" s="67" t="s">
        <v>1394</v>
      </c>
      <c r="J74" s="68" t="s">
        <v>1395</v>
      </c>
      <c r="K74" s="67">
        <v>-2656</v>
      </c>
      <c r="L74" s="67" t="s">
        <v>1094</v>
      </c>
      <c r="M74" s="68" t="s">
        <v>441</v>
      </c>
      <c r="N74" s="68"/>
      <c r="O74" s="69" t="s">
        <v>1115</v>
      </c>
      <c r="P74" s="69" t="s">
        <v>1390</v>
      </c>
    </row>
    <row r="75" spans="1:16" ht="12.75" customHeight="1" thickBot="1" x14ac:dyDescent="0.25">
      <c r="A75" s="58" t="str">
        <f t="shared" ref="A75:A138" si="6">P75</f>
        <v> AA 19.174 </v>
      </c>
      <c r="B75" s="30" t="str">
        <f t="shared" ref="B75:B138" si="7">IF(H75=INT(H75),"I","II")</f>
        <v>I</v>
      </c>
      <c r="C75" s="58">
        <f t="shared" ref="C75:C138" si="8">1*G75</f>
        <v>39691.436999999998</v>
      </c>
      <c r="D75" s="28" t="str">
        <f t="shared" ref="D75:D138" si="9">VLOOKUP(F75,I$1:J$5,2,FALSE)</f>
        <v>vis</v>
      </c>
      <c r="E75" s="66">
        <f>VLOOKUP(C75,Active!C$21:E$973,3,FALSE)</f>
        <v>-3990.9981231105912</v>
      </c>
      <c r="F75" s="30" t="s">
        <v>425</v>
      </c>
      <c r="G75" s="28" t="str">
        <f t="shared" ref="G75:G138" si="10">MID(I75,3,LEN(I75)-3)</f>
        <v>39691.437</v>
      </c>
      <c r="H75" s="58">
        <f t="shared" ref="H75:H138" si="11">1*K75</f>
        <v>-2656</v>
      </c>
      <c r="I75" s="67" t="s">
        <v>1394</v>
      </c>
      <c r="J75" s="68" t="s">
        <v>1395</v>
      </c>
      <c r="K75" s="67">
        <v>-2656</v>
      </c>
      <c r="L75" s="67" t="s">
        <v>1094</v>
      </c>
      <c r="M75" s="68" t="s">
        <v>441</v>
      </c>
      <c r="N75" s="68"/>
      <c r="O75" s="69" t="s">
        <v>1383</v>
      </c>
      <c r="P75" s="69" t="s">
        <v>1384</v>
      </c>
    </row>
    <row r="76" spans="1:16" ht="12.75" customHeight="1" thickBot="1" x14ac:dyDescent="0.25">
      <c r="A76" s="58" t="str">
        <f t="shared" si="6"/>
        <v> AA 18.332 </v>
      </c>
      <c r="B76" s="30" t="str">
        <f t="shared" si="7"/>
        <v>I</v>
      </c>
      <c r="C76" s="58">
        <f t="shared" si="8"/>
        <v>39691.438999999998</v>
      </c>
      <c r="D76" s="28" t="str">
        <f t="shared" si="9"/>
        <v>vis</v>
      </c>
      <c r="E76" s="66">
        <f>VLOOKUP(C76,Active!C$21:E$973,3,FALSE)</f>
        <v>-3990.9956784165374</v>
      </c>
      <c r="F76" s="30" t="s">
        <v>425</v>
      </c>
      <c r="G76" s="28" t="str">
        <f t="shared" si="10"/>
        <v>39691.439</v>
      </c>
      <c r="H76" s="58">
        <f t="shared" si="11"/>
        <v>-2656</v>
      </c>
      <c r="I76" s="67" t="s">
        <v>1396</v>
      </c>
      <c r="J76" s="68" t="s">
        <v>1397</v>
      </c>
      <c r="K76" s="67">
        <v>-2656</v>
      </c>
      <c r="L76" s="67" t="s">
        <v>1127</v>
      </c>
      <c r="M76" s="68" t="s">
        <v>441</v>
      </c>
      <c r="N76" s="68"/>
      <c r="O76" s="69" t="s">
        <v>1398</v>
      </c>
      <c r="P76" s="69" t="s">
        <v>1390</v>
      </c>
    </row>
    <row r="77" spans="1:16" ht="12.75" customHeight="1" thickBot="1" x14ac:dyDescent="0.25">
      <c r="A77" s="58" t="str">
        <f t="shared" si="6"/>
        <v> AA 19.174 </v>
      </c>
      <c r="B77" s="30" t="str">
        <f t="shared" si="7"/>
        <v>I</v>
      </c>
      <c r="C77" s="58">
        <f t="shared" si="8"/>
        <v>39691.444000000003</v>
      </c>
      <c r="D77" s="28" t="str">
        <f t="shared" si="9"/>
        <v>vis</v>
      </c>
      <c r="E77" s="66">
        <f>VLOOKUP(C77,Active!C$21:E$973,3,FALSE)</f>
        <v>-3990.9895666813986</v>
      </c>
      <c r="F77" s="30" t="s">
        <v>425</v>
      </c>
      <c r="G77" s="28" t="str">
        <f t="shared" si="10"/>
        <v>39691.444</v>
      </c>
      <c r="H77" s="58">
        <f t="shared" si="11"/>
        <v>-2656</v>
      </c>
      <c r="I77" s="67" t="s">
        <v>1399</v>
      </c>
      <c r="J77" s="68" t="s">
        <v>1400</v>
      </c>
      <c r="K77" s="67">
        <v>-2656</v>
      </c>
      <c r="L77" s="67" t="s">
        <v>1006</v>
      </c>
      <c r="M77" s="68" t="s">
        <v>441</v>
      </c>
      <c r="N77" s="68"/>
      <c r="O77" s="69" t="s">
        <v>1401</v>
      </c>
      <c r="P77" s="69" t="s">
        <v>1384</v>
      </c>
    </row>
    <row r="78" spans="1:16" ht="12.75" customHeight="1" thickBot="1" x14ac:dyDescent="0.25">
      <c r="A78" s="58" t="str">
        <f t="shared" si="6"/>
        <v> ORI 103 </v>
      </c>
      <c r="B78" s="30" t="str">
        <f t="shared" si="7"/>
        <v>I</v>
      </c>
      <c r="C78" s="58">
        <f t="shared" si="8"/>
        <v>39709.432000000001</v>
      </c>
      <c r="D78" s="28" t="str">
        <f t="shared" si="9"/>
        <v>vis</v>
      </c>
      <c r="E78" s="66">
        <f>VLOOKUP(C78,Active!C$21:E$973,3,FALSE)</f>
        <v>-3969.0019883674613</v>
      </c>
      <c r="F78" s="30" t="s">
        <v>425</v>
      </c>
      <c r="G78" s="28" t="str">
        <f t="shared" si="10"/>
        <v>39709.432</v>
      </c>
      <c r="H78" s="58">
        <f t="shared" si="11"/>
        <v>-2634</v>
      </c>
      <c r="I78" s="67" t="s">
        <v>1402</v>
      </c>
      <c r="J78" s="68" t="s">
        <v>1403</v>
      </c>
      <c r="K78" s="67">
        <v>-2634</v>
      </c>
      <c r="L78" s="67" t="s">
        <v>1151</v>
      </c>
      <c r="M78" s="68" t="s">
        <v>441</v>
      </c>
      <c r="N78" s="68"/>
      <c r="O78" s="69" t="s">
        <v>1234</v>
      </c>
      <c r="P78" s="69" t="s">
        <v>1404</v>
      </c>
    </row>
    <row r="79" spans="1:16" ht="12.75" customHeight="1" thickBot="1" x14ac:dyDescent="0.25">
      <c r="A79" s="58" t="str">
        <f t="shared" si="6"/>
        <v>IBVS 247 </v>
      </c>
      <c r="B79" s="30" t="str">
        <f t="shared" si="7"/>
        <v>I</v>
      </c>
      <c r="C79" s="58">
        <f t="shared" si="8"/>
        <v>39735.614999999998</v>
      </c>
      <c r="D79" s="28" t="str">
        <f t="shared" si="9"/>
        <v>vis</v>
      </c>
      <c r="E79" s="66">
        <f>VLOOKUP(C79,Active!C$21:E$973,3,FALSE)</f>
        <v>-3936.9972761707832</v>
      </c>
      <c r="F79" s="30" t="s">
        <v>425</v>
      </c>
      <c r="G79" s="28" t="str">
        <f t="shared" si="10"/>
        <v>39735.615</v>
      </c>
      <c r="H79" s="58">
        <f t="shared" si="11"/>
        <v>-2602</v>
      </c>
      <c r="I79" s="67" t="s">
        <v>1405</v>
      </c>
      <c r="J79" s="68" t="s">
        <v>1406</v>
      </c>
      <c r="K79" s="67">
        <v>-2602</v>
      </c>
      <c r="L79" s="67" t="s">
        <v>1027</v>
      </c>
      <c r="M79" s="68" t="s">
        <v>441</v>
      </c>
      <c r="N79" s="68"/>
      <c r="O79" s="69" t="s">
        <v>1371</v>
      </c>
      <c r="P79" s="70" t="s">
        <v>1377</v>
      </c>
    </row>
    <row r="80" spans="1:16" ht="12.75" customHeight="1" thickBot="1" x14ac:dyDescent="0.25">
      <c r="A80" s="58" t="str">
        <f t="shared" si="6"/>
        <v> AA 19.174 </v>
      </c>
      <c r="B80" s="30" t="str">
        <f t="shared" si="7"/>
        <v>I</v>
      </c>
      <c r="C80" s="58">
        <f t="shared" si="8"/>
        <v>39736.432999999997</v>
      </c>
      <c r="D80" s="28" t="str">
        <f t="shared" si="9"/>
        <v>vis</v>
      </c>
      <c r="E80" s="66">
        <f>VLOOKUP(C80,Active!C$21:E$973,3,FALSE)</f>
        <v>-3935.9973963030502</v>
      </c>
      <c r="F80" s="30" t="s">
        <v>425</v>
      </c>
      <c r="G80" s="28" t="str">
        <f t="shared" si="10"/>
        <v>39736.433</v>
      </c>
      <c r="H80" s="58">
        <f t="shared" si="11"/>
        <v>-2601</v>
      </c>
      <c r="I80" s="67" t="s">
        <v>1407</v>
      </c>
      <c r="J80" s="68" t="s">
        <v>1408</v>
      </c>
      <c r="K80" s="67">
        <v>-2601</v>
      </c>
      <c r="L80" s="67" t="s">
        <v>1094</v>
      </c>
      <c r="M80" s="68" t="s">
        <v>441</v>
      </c>
      <c r="N80" s="68"/>
      <c r="O80" s="69" t="s">
        <v>1387</v>
      </c>
      <c r="P80" s="69" t="s">
        <v>1384</v>
      </c>
    </row>
    <row r="81" spans="1:16" ht="12.75" customHeight="1" thickBot="1" x14ac:dyDescent="0.25">
      <c r="A81" s="58" t="str">
        <f t="shared" si="6"/>
        <v>IBVS 247 </v>
      </c>
      <c r="B81" s="30" t="str">
        <f t="shared" si="7"/>
        <v>I</v>
      </c>
      <c r="C81" s="58">
        <f t="shared" si="8"/>
        <v>39744.612000000001</v>
      </c>
      <c r="D81" s="28" t="str">
        <f t="shared" si="9"/>
        <v>vis</v>
      </c>
      <c r="E81" s="66">
        <f>VLOOKUP(C81,Active!C$21:E$973,3,FALSE)</f>
        <v>-3925.9998199727297</v>
      </c>
      <c r="F81" s="30" t="s">
        <v>425</v>
      </c>
      <c r="G81" s="28" t="str">
        <f t="shared" si="10"/>
        <v>39744.612</v>
      </c>
      <c r="H81" s="58">
        <f t="shared" si="11"/>
        <v>-2591</v>
      </c>
      <c r="I81" s="67" t="s">
        <v>1409</v>
      </c>
      <c r="J81" s="68" t="s">
        <v>1410</v>
      </c>
      <c r="K81" s="67">
        <v>-2591</v>
      </c>
      <c r="L81" s="67" t="s">
        <v>1111</v>
      </c>
      <c r="M81" s="68" t="s">
        <v>441</v>
      </c>
      <c r="N81" s="68"/>
      <c r="O81" s="69" t="s">
        <v>1411</v>
      </c>
      <c r="P81" s="70" t="s">
        <v>1377</v>
      </c>
    </row>
    <row r="82" spans="1:16" ht="12.75" customHeight="1" thickBot="1" x14ac:dyDescent="0.25">
      <c r="A82" s="58" t="str">
        <f t="shared" si="6"/>
        <v>IBVS 247 </v>
      </c>
      <c r="B82" s="30" t="str">
        <f t="shared" si="7"/>
        <v>I</v>
      </c>
      <c r="C82" s="58">
        <f t="shared" si="8"/>
        <v>39744.614000000001</v>
      </c>
      <c r="D82" s="28" t="str">
        <f t="shared" si="9"/>
        <v>vis</v>
      </c>
      <c r="E82" s="66">
        <f>VLOOKUP(C82,Active!C$21:E$973,3,FALSE)</f>
        <v>-3925.9973752786759</v>
      </c>
      <c r="F82" s="30" t="s">
        <v>425</v>
      </c>
      <c r="G82" s="28" t="str">
        <f t="shared" si="10"/>
        <v>39744.614</v>
      </c>
      <c r="H82" s="58">
        <f t="shared" si="11"/>
        <v>-2591</v>
      </c>
      <c r="I82" s="67" t="s">
        <v>1412</v>
      </c>
      <c r="J82" s="68" t="s">
        <v>1413</v>
      </c>
      <c r="K82" s="67">
        <v>-2591</v>
      </c>
      <c r="L82" s="67" t="s">
        <v>1094</v>
      </c>
      <c r="M82" s="68" t="s">
        <v>441</v>
      </c>
      <c r="N82" s="68"/>
      <c r="O82" s="69" t="s">
        <v>1376</v>
      </c>
      <c r="P82" s="70" t="s">
        <v>1377</v>
      </c>
    </row>
    <row r="83" spans="1:16" ht="12.75" customHeight="1" thickBot="1" x14ac:dyDescent="0.25">
      <c r="A83" s="58" t="str">
        <f t="shared" si="6"/>
        <v>IBVS 247 </v>
      </c>
      <c r="B83" s="30" t="str">
        <f t="shared" si="7"/>
        <v>I</v>
      </c>
      <c r="C83" s="58">
        <f t="shared" si="8"/>
        <v>39748.707000000002</v>
      </c>
      <c r="D83" s="28" t="str">
        <f t="shared" si="9"/>
        <v>vis</v>
      </c>
      <c r="E83" s="66">
        <f>VLOOKUP(C83,Active!C$21:E$973,3,FALSE)</f>
        <v>-3920.9943088989244</v>
      </c>
      <c r="F83" s="30" t="s">
        <v>425</v>
      </c>
      <c r="G83" s="28" t="str">
        <f t="shared" si="10"/>
        <v>39748.707</v>
      </c>
      <c r="H83" s="58">
        <f t="shared" si="11"/>
        <v>-2586</v>
      </c>
      <c r="I83" s="67" t="s">
        <v>1414</v>
      </c>
      <c r="J83" s="68" t="s">
        <v>1415</v>
      </c>
      <c r="K83" s="67">
        <v>-2586</v>
      </c>
      <c r="L83" s="67" t="s">
        <v>1114</v>
      </c>
      <c r="M83" s="68" t="s">
        <v>441</v>
      </c>
      <c r="N83" s="68"/>
      <c r="O83" s="69" t="s">
        <v>1174</v>
      </c>
      <c r="P83" s="70" t="s">
        <v>1377</v>
      </c>
    </row>
    <row r="84" spans="1:16" ht="12.75" customHeight="1" thickBot="1" x14ac:dyDescent="0.25">
      <c r="A84" s="58" t="str">
        <f t="shared" si="6"/>
        <v>IBVS 247 </v>
      </c>
      <c r="B84" s="30" t="str">
        <f t="shared" si="7"/>
        <v>I</v>
      </c>
      <c r="C84" s="58">
        <f t="shared" si="8"/>
        <v>39757.703999999998</v>
      </c>
      <c r="D84" s="28" t="str">
        <f t="shared" si="9"/>
        <v>vis</v>
      </c>
      <c r="E84" s="66">
        <f>VLOOKUP(C84,Active!C$21:E$973,3,FALSE)</f>
        <v>-3909.9968527008796</v>
      </c>
      <c r="F84" s="30" t="s">
        <v>425</v>
      </c>
      <c r="G84" s="28" t="str">
        <f t="shared" si="10"/>
        <v>39757.704</v>
      </c>
      <c r="H84" s="58">
        <f t="shared" si="11"/>
        <v>-2575</v>
      </c>
      <c r="I84" s="67" t="s">
        <v>1416</v>
      </c>
      <c r="J84" s="68" t="s">
        <v>1417</v>
      </c>
      <c r="K84" s="67">
        <v>-2575</v>
      </c>
      <c r="L84" s="67" t="s">
        <v>1027</v>
      </c>
      <c r="M84" s="68" t="s">
        <v>441</v>
      </c>
      <c r="N84" s="68"/>
      <c r="O84" s="69" t="s">
        <v>1221</v>
      </c>
      <c r="P84" s="70" t="s">
        <v>1377</v>
      </c>
    </row>
    <row r="85" spans="1:16" ht="12.75" customHeight="1" thickBot="1" x14ac:dyDescent="0.25">
      <c r="A85" s="58" t="str">
        <f t="shared" si="6"/>
        <v> ORI 107 </v>
      </c>
      <c r="B85" s="30" t="str">
        <f t="shared" si="7"/>
        <v>I</v>
      </c>
      <c r="C85" s="58">
        <f t="shared" si="8"/>
        <v>39992.491999999998</v>
      </c>
      <c r="D85" s="28" t="str">
        <f t="shared" si="9"/>
        <v>vis</v>
      </c>
      <c r="E85" s="66">
        <f>VLOOKUP(C85,Active!C$21:E$973,3,FALSE)</f>
        <v>-3623.0044390265707</v>
      </c>
      <c r="F85" s="30" t="s">
        <v>425</v>
      </c>
      <c r="G85" s="28" t="str">
        <f t="shared" si="10"/>
        <v>39992.492</v>
      </c>
      <c r="H85" s="58">
        <f t="shared" si="11"/>
        <v>-2288</v>
      </c>
      <c r="I85" s="67" t="s">
        <v>1418</v>
      </c>
      <c r="J85" s="68" t="s">
        <v>1419</v>
      </c>
      <c r="K85" s="67">
        <v>-2288</v>
      </c>
      <c r="L85" s="67" t="s">
        <v>1049</v>
      </c>
      <c r="M85" s="68" t="s">
        <v>441</v>
      </c>
      <c r="N85" s="68"/>
      <c r="O85" s="69" t="s">
        <v>1420</v>
      </c>
      <c r="P85" s="69" t="s">
        <v>1421</v>
      </c>
    </row>
    <row r="86" spans="1:16" ht="12.75" customHeight="1" thickBot="1" x14ac:dyDescent="0.25">
      <c r="A86" s="58" t="str">
        <f t="shared" si="6"/>
        <v> ORI 108 </v>
      </c>
      <c r="B86" s="30" t="str">
        <f t="shared" si="7"/>
        <v>I</v>
      </c>
      <c r="C86" s="58">
        <f t="shared" si="8"/>
        <v>40010.480000000003</v>
      </c>
      <c r="D86" s="28" t="str">
        <f t="shared" si="9"/>
        <v>vis</v>
      </c>
      <c r="E86" s="66">
        <f>VLOOKUP(C86,Active!C$21:E$973,3,FALSE)</f>
        <v>-3601.0168607126243</v>
      </c>
      <c r="F86" s="30" t="s">
        <v>425</v>
      </c>
      <c r="G86" s="28" t="str">
        <f t="shared" si="10"/>
        <v>40010.480</v>
      </c>
      <c r="H86" s="58">
        <f t="shared" si="11"/>
        <v>-2266</v>
      </c>
      <c r="I86" s="67" t="s">
        <v>1422</v>
      </c>
      <c r="J86" s="68" t="s">
        <v>1423</v>
      </c>
      <c r="K86" s="67">
        <v>-2266</v>
      </c>
      <c r="L86" s="67" t="s">
        <v>1424</v>
      </c>
      <c r="M86" s="68" t="s">
        <v>441</v>
      </c>
      <c r="N86" s="68"/>
      <c r="O86" s="69" t="s">
        <v>1420</v>
      </c>
      <c r="P86" s="69" t="s">
        <v>1425</v>
      </c>
    </row>
    <row r="87" spans="1:16" ht="12.75" customHeight="1" thickBot="1" x14ac:dyDescent="0.25">
      <c r="A87" s="58" t="str">
        <f t="shared" si="6"/>
        <v> ORI 108 </v>
      </c>
      <c r="B87" s="30" t="str">
        <f t="shared" si="7"/>
        <v>I</v>
      </c>
      <c r="C87" s="58">
        <f t="shared" si="8"/>
        <v>40024.402000000002</v>
      </c>
      <c r="D87" s="28" t="str">
        <f t="shared" si="9"/>
        <v>vis</v>
      </c>
      <c r="E87" s="66">
        <f>VLOOKUP(C87,Active!C$21:E$973,3,FALSE)</f>
        <v>-3583.9993454087189</v>
      </c>
      <c r="F87" s="30" t="s">
        <v>425</v>
      </c>
      <c r="G87" s="28" t="str">
        <f t="shared" si="10"/>
        <v>40024.402</v>
      </c>
      <c r="H87" s="58">
        <f t="shared" si="11"/>
        <v>-2249</v>
      </c>
      <c r="I87" s="67" t="s">
        <v>1426</v>
      </c>
      <c r="J87" s="68" t="s">
        <v>1427</v>
      </c>
      <c r="K87" s="67">
        <v>-2249</v>
      </c>
      <c r="L87" s="67" t="s">
        <v>1120</v>
      </c>
      <c r="M87" s="68" t="s">
        <v>441</v>
      </c>
      <c r="N87" s="68"/>
      <c r="O87" s="69" t="s">
        <v>1420</v>
      </c>
      <c r="P87" s="69" t="s">
        <v>1425</v>
      </c>
    </row>
    <row r="88" spans="1:16" ht="12.75" customHeight="1" thickBot="1" x14ac:dyDescent="0.25">
      <c r="A88" s="58" t="str">
        <f t="shared" si="6"/>
        <v> AVSJ 3.60 </v>
      </c>
      <c r="B88" s="30" t="str">
        <f t="shared" si="7"/>
        <v>I</v>
      </c>
      <c r="C88" s="58">
        <f t="shared" si="8"/>
        <v>40058.760999999999</v>
      </c>
      <c r="D88" s="28" t="str">
        <f t="shared" si="9"/>
        <v>vis</v>
      </c>
      <c r="E88" s="66">
        <f>VLOOKUP(C88,Active!C$21:E$973,3,FALSE)</f>
        <v>-3542.0007239228057</v>
      </c>
      <c r="F88" s="30" t="s">
        <v>425</v>
      </c>
      <c r="G88" s="28" t="str">
        <f t="shared" si="10"/>
        <v>40058.761</v>
      </c>
      <c r="H88" s="58">
        <f t="shared" si="11"/>
        <v>-2207</v>
      </c>
      <c r="I88" s="67" t="s">
        <v>1428</v>
      </c>
      <c r="J88" s="68" t="s">
        <v>1429</v>
      </c>
      <c r="K88" s="67">
        <v>-2207</v>
      </c>
      <c r="L88" s="67" t="s">
        <v>1111</v>
      </c>
      <c r="M88" s="68" t="s">
        <v>441</v>
      </c>
      <c r="N88" s="68"/>
      <c r="O88" s="69" t="s">
        <v>1250</v>
      </c>
      <c r="P88" s="69" t="s">
        <v>1364</v>
      </c>
    </row>
    <row r="89" spans="1:16" ht="12.75" customHeight="1" thickBot="1" x14ac:dyDescent="0.25">
      <c r="A89" s="58" t="str">
        <f t="shared" si="6"/>
        <v> AVSJ 3.60 </v>
      </c>
      <c r="B89" s="30" t="str">
        <f t="shared" si="7"/>
        <v>I</v>
      </c>
      <c r="C89" s="58">
        <f t="shared" si="8"/>
        <v>40058.762000000002</v>
      </c>
      <c r="D89" s="28" t="str">
        <f t="shared" si="9"/>
        <v>vis</v>
      </c>
      <c r="E89" s="66">
        <f>VLOOKUP(C89,Active!C$21:E$973,3,FALSE)</f>
        <v>-3541.9995015757745</v>
      </c>
      <c r="F89" s="30" t="s">
        <v>425</v>
      </c>
      <c r="G89" s="28" t="str">
        <f t="shared" si="10"/>
        <v>40058.762</v>
      </c>
      <c r="H89" s="58">
        <f t="shared" si="11"/>
        <v>-2207</v>
      </c>
      <c r="I89" s="67" t="s">
        <v>1430</v>
      </c>
      <c r="J89" s="68" t="s">
        <v>1431</v>
      </c>
      <c r="K89" s="67">
        <v>-2207</v>
      </c>
      <c r="L89" s="67" t="s">
        <v>1120</v>
      </c>
      <c r="M89" s="68" t="s">
        <v>441</v>
      </c>
      <c r="N89" s="68"/>
      <c r="O89" s="69" t="s">
        <v>1221</v>
      </c>
      <c r="P89" s="69" t="s">
        <v>1364</v>
      </c>
    </row>
    <row r="90" spans="1:16" ht="12.75" customHeight="1" thickBot="1" x14ac:dyDescent="0.25">
      <c r="A90" s="58" t="str">
        <f t="shared" si="6"/>
        <v> ORI 108 </v>
      </c>
      <c r="B90" s="30" t="str">
        <f t="shared" si="7"/>
        <v>I</v>
      </c>
      <c r="C90" s="58">
        <f t="shared" si="8"/>
        <v>40060.400000000001</v>
      </c>
      <c r="D90" s="28" t="str">
        <f t="shared" si="9"/>
        <v>vis</v>
      </c>
      <c r="E90" s="66">
        <f>VLOOKUP(C90,Active!C$21:E$973,3,FALSE)</f>
        <v>-3539.9972971462539</v>
      </c>
      <c r="F90" s="30" t="s">
        <v>425</v>
      </c>
      <c r="G90" s="28" t="str">
        <f t="shared" si="10"/>
        <v>40060.400</v>
      </c>
      <c r="H90" s="58">
        <f t="shared" si="11"/>
        <v>-2205</v>
      </c>
      <c r="I90" s="67" t="s">
        <v>1432</v>
      </c>
      <c r="J90" s="68" t="s">
        <v>1433</v>
      </c>
      <c r="K90" s="67">
        <v>-2205</v>
      </c>
      <c r="L90" s="67" t="s">
        <v>1027</v>
      </c>
      <c r="M90" s="68" t="s">
        <v>441</v>
      </c>
      <c r="N90" s="68"/>
      <c r="O90" s="69" t="s">
        <v>1301</v>
      </c>
      <c r="P90" s="69" t="s">
        <v>1425</v>
      </c>
    </row>
    <row r="91" spans="1:16" ht="12.75" customHeight="1" thickBot="1" x14ac:dyDescent="0.25">
      <c r="A91" s="58" t="str">
        <f t="shared" si="6"/>
        <v> AVSJ 3.60 </v>
      </c>
      <c r="B91" s="30" t="str">
        <f t="shared" si="7"/>
        <v>I</v>
      </c>
      <c r="C91" s="58">
        <f t="shared" si="8"/>
        <v>40067.760999999999</v>
      </c>
      <c r="D91" s="28" t="str">
        <f t="shared" si="9"/>
        <v>vis</v>
      </c>
      <c r="E91" s="66">
        <f>VLOOKUP(C91,Active!C$21:E$973,3,FALSE)</f>
        <v>-3530.9996006836759</v>
      </c>
      <c r="F91" s="30" t="s">
        <v>425</v>
      </c>
      <c r="G91" s="28" t="str">
        <f t="shared" si="10"/>
        <v>40067.761</v>
      </c>
      <c r="H91" s="58">
        <f t="shared" si="11"/>
        <v>-2196</v>
      </c>
      <c r="I91" s="67" t="s">
        <v>1434</v>
      </c>
      <c r="J91" s="68" t="s">
        <v>1435</v>
      </c>
      <c r="K91" s="67">
        <v>-2196</v>
      </c>
      <c r="L91" s="67" t="s">
        <v>1120</v>
      </c>
      <c r="M91" s="68" t="s">
        <v>441</v>
      </c>
      <c r="N91" s="68"/>
      <c r="O91" s="69" t="s">
        <v>1250</v>
      </c>
      <c r="P91" s="69" t="s">
        <v>1364</v>
      </c>
    </row>
    <row r="92" spans="1:16" ht="12.75" customHeight="1" thickBot="1" x14ac:dyDescent="0.25">
      <c r="A92" s="58" t="str">
        <f t="shared" si="6"/>
        <v> ORI 108 </v>
      </c>
      <c r="B92" s="30" t="str">
        <f t="shared" si="7"/>
        <v>I</v>
      </c>
      <c r="C92" s="58">
        <f t="shared" si="8"/>
        <v>40073.49</v>
      </c>
      <c r="D92" s="28" t="str">
        <f t="shared" si="9"/>
        <v>vis</v>
      </c>
      <c r="E92" s="66">
        <f>VLOOKUP(C92,Active!C$21:E$973,3,FALSE)</f>
        <v>-3523.9967745684576</v>
      </c>
      <c r="F92" s="30" t="s">
        <v>425</v>
      </c>
      <c r="G92" s="28" t="str">
        <f t="shared" si="10"/>
        <v>40073.490</v>
      </c>
      <c r="H92" s="58">
        <f t="shared" si="11"/>
        <v>-2189</v>
      </c>
      <c r="I92" s="67" t="s">
        <v>1436</v>
      </c>
      <c r="J92" s="68" t="s">
        <v>1437</v>
      </c>
      <c r="K92" s="67">
        <v>-2189</v>
      </c>
      <c r="L92" s="67" t="s">
        <v>1027</v>
      </c>
      <c r="M92" s="68" t="s">
        <v>441</v>
      </c>
      <c r="N92" s="68"/>
      <c r="O92" s="69" t="s">
        <v>1420</v>
      </c>
      <c r="P92" s="69" t="s">
        <v>1425</v>
      </c>
    </row>
    <row r="93" spans="1:16" ht="12.75" customHeight="1" thickBot="1" x14ac:dyDescent="0.25">
      <c r="A93" s="58" t="str">
        <f t="shared" si="6"/>
        <v> AVSJ 3.60 </v>
      </c>
      <c r="B93" s="30" t="str">
        <f t="shared" si="7"/>
        <v>I</v>
      </c>
      <c r="C93" s="58">
        <f t="shared" si="8"/>
        <v>40081.669000000002</v>
      </c>
      <c r="D93" s="28" t="str">
        <f t="shared" si="9"/>
        <v>vis</v>
      </c>
      <c r="E93" s="66">
        <f>VLOOKUP(C93,Active!C$21:E$973,3,FALSE)</f>
        <v>-3513.9991982381371</v>
      </c>
      <c r="F93" s="30" t="s">
        <v>425</v>
      </c>
      <c r="G93" s="28" t="str">
        <f t="shared" si="10"/>
        <v>40081.669</v>
      </c>
      <c r="H93" s="58">
        <f t="shared" si="11"/>
        <v>-2179</v>
      </c>
      <c r="I93" s="67" t="s">
        <v>1438</v>
      </c>
      <c r="J93" s="68" t="s">
        <v>1439</v>
      </c>
      <c r="K93" s="67">
        <v>-2179</v>
      </c>
      <c r="L93" s="67" t="s">
        <v>1120</v>
      </c>
      <c r="M93" s="68" t="s">
        <v>441</v>
      </c>
      <c r="N93" s="68"/>
      <c r="O93" s="69" t="s">
        <v>1359</v>
      </c>
      <c r="P93" s="69" t="s">
        <v>1364</v>
      </c>
    </row>
    <row r="94" spans="1:16" ht="12.75" customHeight="1" thickBot="1" x14ac:dyDescent="0.25">
      <c r="A94" s="58" t="str">
        <f t="shared" si="6"/>
        <v> AVSJ 3.60 </v>
      </c>
      <c r="B94" s="30" t="str">
        <f t="shared" si="7"/>
        <v>I</v>
      </c>
      <c r="C94" s="58">
        <f t="shared" si="8"/>
        <v>40081.671000000002</v>
      </c>
      <c r="D94" s="28" t="str">
        <f t="shared" si="9"/>
        <v>vis</v>
      </c>
      <c r="E94" s="66">
        <f>VLOOKUP(C94,Active!C$21:E$973,3,FALSE)</f>
        <v>-3513.9967535440837</v>
      </c>
      <c r="F94" s="30" t="s">
        <v>425</v>
      </c>
      <c r="G94" s="28" t="str">
        <f t="shared" si="10"/>
        <v>40081.671</v>
      </c>
      <c r="H94" s="58">
        <f t="shared" si="11"/>
        <v>-2179</v>
      </c>
      <c r="I94" s="67" t="s">
        <v>1440</v>
      </c>
      <c r="J94" s="68" t="s">
        <v>1441</v>
      </c>
      <c r="K94" s="67">
        <v>-2179</v>
      </c>
      <c r="L94" s="67" t="s">
        <v>1027</v>
      </c>
      <c r="M94" s="68" t="s">
        <v>441</v>
      </c>
      <c r="N94" s="68"/>
      <c r="O94" s="69" t="s">
        <v>1442</v>
      </c>
      <c r="P94" s="69" t="s">
        <v>1364</v>
      </c>
    </row>
    <row r="95" spans="1:16" ht="12.75" customHeight="1" thickBot="1" x14ac:dyDescent="0.25">
      <c r="A95" s="58" t="str">
        <f t="shared" si="6"/>
        <v> AVSJ 3.60 </v>
      </c>
      <c r="B95" s="30" t="str">
        <f t="shared" si="7"/>
        <v>I</v>
      </c>
      <c r="C95" s="58">
        <f t="shared" si="8"/>
        <v>40094.76</v>
      </c>
      <c r="D95" s="28" t="str">
        <f t="shared" si="9"/>
        <v>vis</v>
      </c>
      <c r="E95" s="66">
        <f>VLOOKUP(C95,Active!C$21:E$973,3,FALSE)</f>
        <v>-3497.9974533133095</v>
      </c>
      <c r="F95" s="30" t="s">
        <v>425</v>
      </c>
      <c r="G95" s="28" t="str">
        <f t="shared" si="10"/>
        <v>40094.760</v>
      </c>
      <c r="H95" s="58">
        <f t="shared" si="11"/>
        <v>-2163</v>
      </c>
      <c r="I95" s="67" t="s">
        <v>1443</v>
      </c>
      <c r="J95" s="68" t="s">
        <v>1444</v>
      </c>
      <c r="K95" s="67">
        <v>-2163</v>
      </c>
      <c r="L95" s="67" t="s">
        <v>1094</v>
      </c>
      <c r="M95" s="68" t="s">
        <v>441</v>
      </c>
      <c r="N95" s="68"/>
      <c r="O95" s="69" t="s">
        <v>1221</v>
      </c>
      <c r="P95" s="69" t="s">
        <v>1364</v>
      </c>
    </row>
    <row r="96" spans="1:16" ht="12.75" customHeight="1" thickBot="1" x14ac:dyDescent="0.25">
      <c r="A96" s="58" t="str">
        <f t="shared" si="6"/>
        <v> AVSJ 3.60 </v>
      </c>
      <c r="B96" s="30" t="str">
        <f t="shared" si="7"/>
        <v>I</v>
      </c>
      <c r="C96" s="58">
        <f t="shared" si="8"/>
        <v>40103.758000000002</v>
      </c>
      <c r="D96" s="28" t="str">
        <f t="shared" si="9"/>
        <v>vis</v>
      </c>
      <c r="E96" s="66">
        <f>VLOOKUP(C96,Active!C$21:E$973,3,FALSE)</f>
        <v>-3486.9987747682335</v>
      </c>
      <c r="F96" s="30" t="s">
        <v>425</v>
      </c>
      <c r="G96" s="28" t="str">
        <f t="shared" si="10"/>
        <v>40103.758</v>
      </c>
      <c r="H96" s="58">
        <f t="shared" si="11"/>
        <v>-2152</v>
      </c>
      <c r="I96" s="67" t="s">
        <v>1445</v>
      </c>
      <c r="J96" s="68" t="s">
        <v>1446</v>
      </c>
      <c r="K96" s="67">
        <v>-2152</v>
      </c>
      <c r="L96" s="67" t="s">
        <v>1170</v>
      </c>
      <c r="M96" s="68" t="s">
        <v>441</v>
      </c>
      <c r="N96" s="68"/>
      <c r="O96" s="69" t="s">
        <v>1158</v>
      </c>
      <c r="P96" s="69" t="s">
        <v>1364</v>
      </c>
    </row>
    <row r="97" spans="1:16" ht="12.75" customHeight="1" thickBot="1" x14ac:dyDescent="0.25">
      <c r="A97" s="58" t="str">
        <f t="shared" si="6"/>
        <v> AVSJ 3.60 </v>
      </c>
      <c r="B97" s="30" t="str">
        <f t="shared" si="7"/>
        <v>I</v>
      </c>
      <c r="C97" s="58">
        <f t="shared" si="8"/>
        <v>40113.578000000001</v>
      </c>
      <c r="D97" s="28" t="str">
        <f t="shared" si="9"/>
        <v>vis</v>
      </c>
      <c r="E97" s="66">
        <f>VLOOKUP(C97,Active!C$21:E$973,3,FALSE)</f>
        <v>-3474.9953269673169</v>
      </c>
      <c r="F97" s="30" t="s">
        <v>425</v>
      </c>
      <c r="G97" s="28" t="str">
        <f t="shared" si="10"/>
        <v>40113.578</v>
      </c>
      <c r="H97" s="58">
        <f t="shared" si="11"/>
        <v>-2140</v>
      </c>
      <c r="I97" s="67" t="s">
        <v>1447</v>
      </c>
      <c r="J97" s="68" t="s">
        <v>1448</v>
      </c>
      <c r="K97" s="67">
        <v>-2140</v>
      </c>
      <c r="L97" s="67" t="s">
        <v>1127</v>
      </c>
      <c r="M97" s="68" t="s">
        <v>441</v>
      </c>
      <c r="N97" s="68"/>
      <c r="O97" s="69" t="s">
        <v>1442</v>
      </c>
      <c r="P97" s="69" t="s">
        <v>1364</v>
      </c>
    </row>
    <row r="98" spans="1:16" ht="12.75" customHeight="1" thickBot="1" x14ac:dyDescent="0.25">
      <c r="A98" s="58" t="str">
        <f t="shared" si="6"/>
        <v> AVSJ 3.60 </v>
      </c>
      <c r="B98" s="30" t="str">
        <f t="shared" si="7"/>
        <v>I</v>
      </c>
      <c r="C98" s="58">
        <f t="shared" si="8"/>
        <v>40117.667000000001</v>
      </c>
      <c r="D98" s="28" t="str">
        <f t="shared" si="9"/>
        <v>vis</v>
      </c>
      <c r="E98" s="66">
        <f>VLOOKUP(C98,Active!C$21:E$973,3,FALSE)</f>
        <v>-3469.9971499756721</v>
      </c>
      <c r="F98" s="30" t="s">
        <v>425</v>
      </c>
      <c r="G98" s="28" t="str">
        <f t="shared" si="10"/>
        <v>40117.667</v>
      </c>
      <c r="H98" s="58">
        <f t="shared" si="11"/>
        <v>-2135</v>
      </c>
      <c r="I98" s="67" t="s">
        <v>1449</v>
      </c>
      <c r="J98" s="68" t="s">
        <v>1450</v>
      </c>
      <c r="K98" s="67">
        <v>-2135</v>
      </c>
      <c r="L98" s="67" t="s">
        <v>1027</v>
      </c>
      <c r="M98" s="68" t="s">
        <v>441</v>
      </c>
      <c r="N98" s="68"/>
      <c r="O98" s="69" t="s">
        <v>1281</v>
      </c>
      <c r="P98" s="69" t="s">
        <v>1364</v>
      </c>
    </row>
    <row r="99" spans="1:16" ht="12.75" customHeight="1" thickBot="1" x14ac:dyDescent="0.25">
      <c r="A99" s="58" t="str">
        <f t="shared" si="6"/>
        <v> AVSJ 3.60 </v>
      </c>
      <c r="B99" s="30" t="str">
        <f t="shared" si="7"/>
        <v>I</v>
      </c>
      <c r="C99" s="58">
        <f t="shared" si="8"/>
        <v>40121.756000000001</v>
      </c>
      <c r="D99" s="28" t="str">
        <f t="shared" si="9"/>
        <v>vis</v>
      </c>
      <c r="E99" s="66">
        <f>VLOOKUP(C99,Active!C$21:E$973,3,FALSE)</f>
        <v>-3464.9989729840277</v>
      </c>
      <c r="F99" s="30" t="s">
        <v>425</v>
      </c>
      <c r="G99" s="28" t="str">
        <f t="shared" si="10"/>
        <v>40121.756</v>
      </c>
      <c r="H99" s="58">
        <f t="shared" si="11"/>
        <v>-2130</v>
      </c>
      <c r="I99" s="67" t="s">
        <v>1451</v>
      </c>
      <c r="J99" s="68" t="s">
        <v>1452</v>
      </c>
      <c r="K99" s="67">
        <v>-2130</v>
      </c>
      <c r="L99" s="67" t="s">
        <v>1170</v>
      </c>
      <c r="M99" s="68" t="s">
        <v>441</v>
      </c>
      <c r="N99" s="68"/>
      <c r="O99" s="69" t="s">
        <v>1211</v>
      </c>
      <c r="P99" s="69" t="s">
        <v>1364</v>
      </c>
    </row>
    <row r="100" spans="1:16" ht="12.75" customHeight="1" thickBot="1" x14ac:dyDescent="0.25">
      <c r="A100" s="58" t="str">
        <f t="shared" si="6"/>
        <v> ORI 112 </v>
      </c>
      <c r="B100" s="30" t="str">
        <f t="shared" si="7"/>
        <v>I</v>
      </c>
      <c r="C100" s="58">
        <f t="shared" si="8"/>
        <v>40315.646000000001</v>
      </c>
      <c r="D100" s="28" t="str">
        <f t="shared" si="9"/>
        <v>vis</v>
      </c>
      <c r="E100" s="66">
        <f>VLOOKUP(C100,Active!C$21:E$973,3,FALSE)</f>
        <v>-3227.9981080023786</v>
      </c>
      <c r="F100" s="30" t="s">
        <v>425</v>
      </c>
      <c r="G100" s="28" t="str">
        <f t="shared" si="10"/>
        <v>40315.646</v>
      </c>
      <c r="H100" s="58">
        <f t="shared" si="11"/>
        <v>-1893</v>
      </c>
      <c r="I100" s="67" t="s">
        <v>1453</v>
      </c>
      <c r="J100" s="68" t="s">
        <v>1454</v>
      </c>
      <c r="K100" s="67">
        <v>-1893</v>
      </c>
      <c r="L100" s="67" t="s">
        <v>1094</v>
      </c>
      <c r="M100" s="68" t="s">
        <v>441</v>
      </c>
      <c r="N100" s="68"/>
      <c r="O100" s="69" t="s">
        <v>1234</v>
      </c>
      <c r="P100" s="69" t="s">
        <v>1455</v>
      </c>
    </row>
    <row r="101" spans="1:16" ht="12.75" customHeight="1" thickBot="1" x14ac:dyDescent="0.25">
      <c r="A101" s="58" t="str">
        <f t="shared" si="6"/>
        <v> AVSJ 3.60 </v>
      </c>
      <c r="B101" s="30" t="str">
        <f t="shared" si="7"/>
        <v>I</v>
      </c>
      <c r="C101" s="58">
        <f t="shared" si="8"/>
        <v>40323.824999999997</v>
      </c>
      <c r="D101" s="28" t="str">
        <f t="shared" si="9"/>
        <v>vis</v>
      </c>
      <c r="E101" s="66">
        <f>VLOOKUP(C101,Active!C$21:E$973,3,FALSE)</f>
        <v>-3218.0005316720672</v>
      </c>
      <c r="F101" s="30" t="s">
        <v>425</v>
      </c>
      <c r="G101" s="28" t="str">
        <f t="shared" si="10"/>
        <v>40323.825</v>
      </c>
      <c r="H101" s="58">
        <f t="shared" si="11"/>
        <v>-1883</v>
      </c>
      <c r="I101" s="67" t="s">
        <v>1456</v>
      </c>
      <c r="J101" s="68" t="s">
        <v>1457</v>
      </c>
      <c r="K101" s="67">
        <v>-1883</v>
      </c>
      <c r="L101" s="67" t="s">
        <v>1111</v>
      </c>
      <c r="M101" s="68" t="s">
        <v>441</v>
      </c>
      <c r="N101" s="68"/>
      <c r="O101" s="69" t="s">
        <v>1359</v>
      </c>
      <c r="P101" s="69" t="s">
        <v>1364</v>
      </c>
    </row>
    <row r="102" spans="1:16" ht="12.75" customHeight="1" thickBot="1" x14ac:dyDescent="0.25">
      <c r="A102" s="58" t="str">
        <f t="shared" si="6"/>
        <v> ORI 113 </v>
      </c>
      <c r="B102" s="30" t="str">
        <f t="shared" si="7"/>
        <v>I</v>
      </c>
      <c r="C102" s="58">
        <f t="shared" si="8"/>
        <v>40365.550000000003</v>
      </c>
      <c r="D102" s="28" t="str">
        <f t="shared" si="9"/>
        <v>vis</v>
      </c>
      <c r="E102" s="66">
        <f>VLOOKUP(C102,Active!C$21:E$973,3,FALSE)</f>
        <v>-3166.9981019884285</v>
      </c>
      <c r="F102" s="30" t="s">
        <v>425</v>
      </c>
      <c r="G102" s="28" t="str">
        <f t="shared" si="10"/>
        <v>40365.550</v>
      </c>
      <c r="H102" s="58">
        <f t="shared" si="11"/>
        <v>-1832</v>
      </c>
      <c r="I102" s="67" t="s">
        <v>1458</v>
      </c>
      <c r="J102" s="68" t="s">
        <v>1459</v>
      </c>
      <c r="K102" s="67">
        <v>-1832</v>
      </c>
      <c r="L102" s="67" t="s">
        <v>1094</v>
      </c>
      <c r="M102" s="68" t="s">
        <v>441</v>
      </c>
      <c r="N102" s="68"/>
      <c r="O102" s="69" t="s">
        <v>1234</v>
      </c>
      <c r="P102" s="69" t="s">
        <v>1460</v>
      </c>
    </row>
    <row r="103" spans="1:16" ht="12.75" customHeight="1" thickBot="1" x14ac:dyDescent="0.25">
      <c r="A103" s="58" t="str">
        <f t="shared" si="6"/>
        <v> AVSJ 3.60 </v>
      </c>
      <c r="B103" s="30" t="str">
        <f t="shared" si="7"/>
        <v>I</v>
      </c>
      <c r="C103" s="58">
        <f t="shared" si="8"/>
        <v>40369.641000000003</v>
      </c>
      <c r="D103" s="28" t="str">
        <f t="shared" si="9"/>
        <v>vis</v>
      </c>
      <c r="E103" s="66">
        <f>VLOOKUP(C103,Active!C$21:E$973,3,FALSE)</f>
        <v>-3161.9974803027303</v>
      </c>
      <c r="F103" s="30" t="s">
        <v>425</v>
      </c>
      <c r="G103" s="28" t="str">
        <f t="shared" si="10"/>
        <v>40369.641</v>
      </c>
      <c r="H103" s="58">
        <f t="shared" si="11"/>
        <v>-1827</v>
      </c>
      <c r="I103" s="67" t="s">
        <v>1461</v>
      </c>
      <c r="J103" s="68" t="s">
        <v>1462</v>
      </c>
      <c r="K103" s="67">
        <v>-1827</v>
      </c>
      <c r="L103" s="67" t="s">
        <v>1094</v>
      </c>
      <c r="M103" s="68" t="s">
        <v>441</v>
      </c>
      <c r="N103" s="68"/>
      <c r="O103" s="69" t="s">
        <v>1442</v>
      </c>
      <c r="P103" s="69" t="s">
        <v>1364</v>
      </c>
    </row>
    <row r="104" spans="1:16" ht="12.75" customHeight="1" thickBot="1" x14ac:dyDescent="0.25">
      <c r="A104" s="58" t="str">
        <f t="shared" si="6"/>
        <v> ORI 114 </v>
      </c>
      <c r="B104" s="30" t="str">
        <f t="shared" si="7"/>
        <v>I</v>
      </c>
      <c r="C104" s="58">
        <f t="shared" si="8"/>
        <v>40388.455000000002</v>
      </c>
      <c r="D104" s="28" t="str">
        <f t="shared" si="9"/>
        <v>vis</v>
      </c>
      <c r="E104" s="66">
        <f>VLOOKUP(C104,Active!C$21:E$973,3,FALSE)</f>
        <v>-3139.0002433448449</v>
      </c>
      <c r="F104" s="30" t="s">
        <v>425</v>
      </c>
      <c r="G104" s="28" t="str">
        <f t="shared" si="10"/>
        <v>40388.455</v>
      </c>
      <c r="H104" s="58">
        <f t="shared" si="11"/>
        <v>-1804</v>
      </c>
      <c r="I104" s="67" t="s">
        <v>1463</v>
      </c>
      <c r="J104" s="68" t="s">
        <v>1464</v>
      </c>
      <c r="K104" s="67">
        <v>-1804</v>
      </c>
      <c r="L104" s="67" t="s">
        <v>1111</v>
      </c>
      <c r="M104" s="68" t="s">
        <v>441</v>
      </c>
      <c r="N104" s="68"/>
      <c r="O104" s="69" t="s">
        <v>1234</v>
      </c>
      <c r="P104" s="69" t="s">
        <v>1465</v>
      </c>
    </row>
    <row r="105" spans="1:16" ht="12.75" customHeight="1" thickBot="1" x14ac:dyDescent="0.25">
      <c r="A105" s="58" t="str">
        <f t="shared" si="6"/>
        <v> AVSJ 3.60 </v>
      </c>
      <c r="B105" s="30" t="str">
        <f t="shared" si="7"/>
        <v>I</v>
      </c>
      <c r="C105" s="58">
        <f t="shared" si="8"/>
        <v>40405.635000000002</v>
      </c>
      <c r="D105" s="28" t="str">
        <f t="shared" si="9"/>
        <v>vis</v>
      </c>
      <c r="E105" s="66">
        <f>VLOOKUP(C105,Active!C$21:E$973,3,FALSE)</f>
        <v>-3118.0003214283724</v>
      </c>
      <c r="F105" s="30" t="s">
        <v>425</v>
      </c>
      <c r="G105" s="28" t="str">
        <f t="shared" si="10"/>
        <v>40405.635</v>
      </c>
      <c r="H105" s="58">
        <f t="shared" si="11"/>
        <v>-1783</v>
      </c>
      <c r="I105" s="67" t="s">
        <v>1466</v>
      </c>
      <c r="J105" s="68" t="s">
        <v>1467</v>
      </c>
      <c r="K105" s="67">
        <v>-1783</v>
      </c>
      <c r="L105" s="67" t="s">
        <v>1111</v>
      </c>
      <c r="M105" s="68" t="s">
        <v>441</v>
      </c>
      <c r="N105" s="68"/>
      <c r="O105" s="69" t="s">
        <v>1442</v>
      </c>
      <c r="P105" s="69" t="s">
        <v>1364</v>
      </c>
    </row>
    <row r="106" spans="1:16" ht="12.75" customHeight="1" thickBot="1" x14ac:dyDescent="0.25">
      <c r="A106" s="58" t="str">
        <f t="shared" si="6"/>
        <v> ORI 114 </v>
      </c>
      <c r="B106" s="30" t="str">
        <f t="shared" si="7"/>
        <v>I</v>
      </c>
      <c r="C106" s="58">
        <f t="shared" si="8"/>
        <v>40415.451999999997</v>
      </c>
      <c r="D106" s="28" t="str">
        <f t="shared" si="9"/>
        <v>vis</v>
      </c>
      <c r="E106" s="66">
        <f>VLOOKUP(C106,Active!C$21:E$973,3,FALSE)</f>
        <v>-3106.0005406685409</v>
      </c>
      <c r="F106" s="30" t="s">
        <v>425</v>
      </c>
      <c r="G106" s="28" t="str">
        <f t="shared" si="10"/>
        <v>40415.452</v>
      </c>
      <c r="H106" s="58">
        <f t="shared" si="11"/>
        <v>-1771</v>
      </c>
      <c r="I106" s="67" t="s">
        <v>1468</v>
      </c>
      <c r="J106" s="68" t="s">
        <v>1469</v>
      </c>
      <c r="K106" s="67">
        <v>-1771</v>
      </c>
      <c r="L106" s="67" t="s">
        <v>1111</v>
      </c>
      <c r="M106" s="68" t="s">
        <v>441</v>
      </c>
      <c r="N106" s="68"/>
      <c r="O106" s="69" t="s">
        <v>1234</v>
      </c>
      <c r="P106" s="69" t="s">
        <v>1465</v>
      </c>
    </row>
    <row r="107" spans="1:16" ht="12.75" customHeight="1" thickBot="1" x14ac:dyDescent="0.25">
      <c r="A107" s="58" t="str">
        <f t="shared" si="6"/>
        <v> ORI 114 </v>
      </c>
      <c r="B107" s="30" t="str">
        <f t="shared" si="7"/>
        <v>I</v>
      </c>
      <c r="C107" s="58">
        <f t="shared" si="8"/>
        <v>40415.453999999998</v>
      </c>
      <c r="D107" s="28" t="str">
        <f t="shared" si="9"/>
        <v>vis</v>
      </c>
      <c r="E107" s="66">
        <f>VLOOKUP(C107,Active!C$21:E$973,3,FALSE)</f>
        <v>-3105.9980959744871</v>
      </c>
      <c r="F107" s="30" t="s">
        <v>425</v>
      </c>
      <c r="G107" s="28" t="str">
        <f t="shared" si="10"/>
        <v>40415.454</v>
      </c>
      <c r="H107" s="58">
        <f t="shared" si="11"/>
        <v>-1771</v>
      </c>
      <c r="I107" s="67" t="s">
        <v>1470</v>
      </c>
      <c r="J107" s="68" t="s">
        <v>1471</v>
      </c>
      <c r="K107" s="67">
        <v>-1771</v>
      </c>
      <c r="L107" s="67" t="s">
        <v>1094</v>
      </c>
      <c r="M107" s="68" t="s">
        <v>441</v>
      </c>
      <c r="N107" s="68"/>
      <c r="O107" s="69" t="s">
        <v>1472</v>
      </c>
      <c r="P107" s="69" t="s">
        <v>1465</v>
      </c>
    </row>
    <row r="108" spans="1:16" ht="12.75" customHeight="1" thickBot="1" x14ac:dyDescent="0.25">
      <c r="A108" s="58" t="str">
        <f t="shared" si="6"/>
        <v> AVSJ 3.60 </v>
      </c>
      <c r="B108" s="30" t="str">
        <f t="shared" si="7"/>
        <v>I</v>
      </c>
      <c r="C108" s="58">
        <f t="shared" si="8"/>
        <v>40436.724000000002</v>
      </c>
      <c r="D108" s="28" t="str">
        <f t="shared" si="9"/>
        <v>vis</v>
      </c>
      <c r="E108" s="66">
        <f>VLOOKUP(C108,Active!C$21:E$973,3,FALSE)</f>
        <v>-3079.9987747193391</v>
      </c>
      <c r="F108" s="30" t="s">
        <v>425</v>
      </c>
      <c r="G108" s="28" t="str">
        <f t="shared" si="10"/>
        <v>40436.724</v>
      </c>
      <c r="H108" s="58">
        <f t="shared" si="11"/>
        <v>-1745</v>
      </c>
      <c r="I108" s="67" t="s">
        <v>1476</v>
      </c>
      <c r="J108" s="68" t="s">
        <v>1477</v>
      </c>
      <c r="K108" s="67">
        <v>-1745</v>
      </c>
      <c r="L108" s="67" t="s">
        <v>1170</v>
      </c>
      <c r="M108" s="68" t="s">
        <v>441</v>
      </c>
      <c r="N108" s="68"/>
      <c r="O108" s="69" t="s">
        <v>1221</v>
      </c>
      <c r="P108" s="69" t="s">
        <v>1364</v>
      </c>
    </row>
    <row r="109" spans="1:16" ht="12.75" customHeight="1" thickBot="1" x14ac:dyDescent="0.25">
      <c r="A109" s="58" t="str">
        <f t="shared" si="6"/>
        <v> AVSJ 3.60 </v>
      </c>
      <c r="B109" s="30" t="str">
        <f t="shared" si="7"/>
        <v>I</v>
      </c>
      <c r="C109" s="58">
        <f t="shared" si="8"/>
        <v>40440.82</v>
      </c>
      <c r="D109" s="28" t="str">
        <f t="shared" si="9"/>
        <v>vis</v>
      </c>
      <c r="E109" s="66">
        <f>VLOOKUP(C109,Active!C$21:E$973,3,FALSE)</f>
        <v>-3074.9920412985111</v>
      </c>
      <c r="F109" s="30" t="s">
        <v>425</v>
      </c>
      <c r="G109" s="28" t="str">
        <f t="shared" si="10"/>
        <v>40440.820</v>
      </c>
      <c r="H109" s="58">
        <f t="shared" si="11"/>
        <v>-1740</v>
      </c>
      <c r="I109" s="67" t="s">
        <v>1478</v>
      </c>
      <c r="J109" s="68" t="s">
        <v>1479</v>
      </c>
      <c r="K109" s="67">
        <v>-1740</v>
      </c>
      <c r="L109" s="67" t="s">
        <v>968</v>
      </c>
      <c r="M109" s="68" t="s">
        <v>441</v>
      </c>
      <c r="N109" s="68"/>
      <c r="O109" s="69" t="s">
        <v>1158</v>
      </c>
      <c r="P109" s="69" t="s">
        <v>1364</v>
      </c>
    </row>
    <row r="110" spans="1:16" ht="12.75" customHeight="1" thickBot="1" x14ac:dyDescent="0.25">
      <c r="A110" s="58" t="str">
        <f t="shared" si="6"/>
        <v> BRNO 9 </v>
      </c>
      <c r="B110" s="30" t="str">
        <f t="shared" si="7"/>
        <v>I</v>
      </c>
      <c r="C110" s="58">
        <f t="shared" si="8"/>
        <v>40442.453000000001</v>
      </c>
      <c r="D110" s="28" t="str">
        <f t="shared" si="9"/>
        <v>vis</v>
      </c>
      <c r="E110" s="66">
        <f>VLOOKUP(C110,Active!C$21:E$973,3,FALSE)</f>
        <v>-3072.9959486041207</v>
      </c>
      <c r="F110" s="30" t="s">
        <v>425</v>
      </c>
      <c r="G110" s="28" t="str">
        <f t="shared" si="10"/>
        <v>40442.453</v>
      </c>
      <c r="H110" s="58">
        <f t="shared" si="11"/>
        <v>-1738</v>
      </c>
      <c r="I110" s="67" t="s">
        <v>1480</v>
      </c>
      <c r="J110" s="68" t="s">
        <v>1481</v>
      </c>
      <c r="K110" s="67">
        <v>-1738</v>
      </c>
      <c r="L110" s="67" t="s">
        <v>1127</v>
      </c>
      <c r="M110" s="68" t="s">
        <v>441</v>
      </c>
      <c r="N110" s="68"/>
      <c r="O110" s="69" t="s">
        <v>1482</v>
      </c>
      <c r="P110" s="69" t="s">
        <v>1332</v>
      </c>
    </row>
    <row r="111" spans="1:16" ht="12.75" customHeight="1" thickBot="1" x14ac:dyDescent="0.25">
      <c r="A111" s="58" t="str">
        <f t="shared" si="6"/>
        <v> BRNO 9 </v>
      </c>
      <c r="B111" s="30" t="str">
        <f t="shared" si="7"/>
        <v>I</v>
      </c>
      <c r="C111" s="58">
        <f t="shared" si="8"/>
        <v>40442.455000000002</v>
      </c>
      <c r="D111" s="28" t="str">
        <f t="shared" si="9"/>
        <v>vis</v>
      </c>
      <c r="E111" s="66">
        <f>VLOOKUP(C111,Active!C$21:E$973,3,FALSE)</f>
        <v>-3072.9935039100669</v>
      </c>
      <c r="F111" s="30" t="s">
        <v>425</v>
      </c>
      <c r="G111" s="28" t="str">
        <f t="shared" si="10"/>
        <v>40442.455</v>
      </c>
      <c r="H111" s="58">
        <f t="shared" si="11"/>
        <v>-1738</v>
      </c>
      <c r="I111" s="67" t="s">
        <v>1483</v>
      </c>
      <c r="J111" s="68" t="s">
        <v>1484</v>
      </c>
      <c r="K111" s="67">
        <v>-1738</v>
      </c>
      <c r="L111" s="67" t="s">
        <v>1081</v>
      </c>
      <c r="M111" s="68" t="s">
        <v>441</v>
      </c>
      <c r="N111" s="68"/>
      <c r="O111" s="69" t="s">
        <v>1485</v>
      </c>
      <c r="P111" s="69" t="s">
        <v>1332</v>
      </c>
    </row>
    <row r="112" spans="1:16" ht="12.75" customHeight="1" thickBot="1" x14ac:dyDescent="0.25">
      <c r="A112" s="58" t="str">
        <f t="shared" si="6"/>
        <v> AVSJ 3.60 </v>
      </c>
      <c r="B112" s="30" t="str">
        <f t="shared" si="7"/>
        <v>I</v>
      </c>
      <c r="C112" s="58">
        <f t="shared" si="8"/>
        <v>40445.728000000003</v>
      </c>
      <c r="D112" s="28" t="str">
        <f t="shared" si="9"/>
        <v>vis</v>
      </c>
      <c r="E112" s="66">
        <f>VLOOKUP(C112,Active!C$21:E$973,3,FALSE)</f>
        <v>-3068.9927620921021</v>
      </c>
      <c r="F112" s="30" t="s">
        <v>425</v>
      </c>
      <c r="G112" s="28" t="str">
        <f t="shared" si="10"/>
        <v>40445.728</v>
      </c>
      <c r="H112" s="58">
        <f t="shared" si="11"/>
        <v>-1734</v>
      </c>
      <c r="I112" s="67" t="s">
        <v>1486</v>
      </c>
      <c r="J112" s="68" t="s">
        <v>1487</v>
      </c>
      <c r="K112" s="67">
        <v>-1734</v>
      </c>
      <c r="L112" s="67" t="s">
        <v>1081</v>
      </c>
      <c r="M112" s="68" t="s">
        <v>441</v>
      </c>
      <c r="N112" s="68"/>
      <c r="O112" s="69" t="s">
        <v>1250</v>
      </c>
      <c r="P112" s="69" t="s">
        <v>1364</v>
      </c>
    </row>
    <row r="113" spans="1:16" ht="12.75" customHeight="1" thickBot="1" x14ac:dyDescent="0.25">
      <c r="A113" s="58" t="str">
        <f t="shared" si="6"/>
        <v> AVSJ 3.60 </v>
      </c>
      <c r="B113" s="30" t="str">
        <f t="shared" si="7"/>
        <v>I</v>
      </c>
      <c r="C113" s="58">
        <f t="shared" si="8"/>
        <v>40477.631000000001</v>
      </c>
      <c r="D113" s="28" t="str">
        <f t="shared" si="9"/>
        <v>vis</v>
      </c>
      <c r="E113" s="66">
        <f>VLOOKUP(C113,Active!C$21:E$973,3,FALSE)</f>
        <v>-3029.9962249034425</v>
      </c>
      <c r="F113" s="30" t="s">
        <v>425</v>
      </c>
      <c r="G113" s="28" t="str">
        <f t="shared" si="10"/>
        <v>40477.631</v>
      </c>
      <c r="H113" s="58">
        <f t="shared" si="11"/>
        <v>-1695</v>
      </c>
      <c r="I113" s="67" t="s">
        <v>1488</v>
      </c>
      <c r="J113" s="68" t="s">
        <v>1489</v>
      </c>
      <c r="K113" s="67">
        <v>-1695</v>
      </c>
      <c r="L113" s="67" t="s">
        <v>1027</v>
      </c>
      <c r="M113" s="68" t="s">
        <v>441</v>
      </c>
      <c r="N113" s="68"/>
      <c r="O113" s="69" t="s">
        <v>1281</v>
      </c>
      <c r="P113" s="69" t="s">
        <v>1364</v>
      </c>
    </row>
    <row r="114" spans="1:16" ht="12.75" customHeight="1" thickBot="1" x14ac:dyDescent="0.25">
      <c r="A114" s="58" t="str">
        <f t="shared" si="6"/>
        <v> BRNO 9 </v>
      </c>
      <c r="B114" s="30" t="str">
        <f t="shared" si="7"/>
        <v>I</v>
      </c>
      <c r="C114" s="58">
        <f t="shared" si="8"/>
        <v>40510.345999999998</v>
      </c>
      <c r="D114" s="28" t="str">
        <f t="shared" si="9"/>
        <v>vis</v>
      </c>
      <c r="E114" s="66">
        <f>VLOOKUP(C114,Active!C$21:E$973,3,FALSE)</f>
        <v>-2990.0071419292108</v>
      </c>
      <c r="F114" s="30" t="s">
        <v>425</v>
      </c>
      <c r="G114" s="28" t="str">
        <f t="shared" si="10"/>
        <v>40510.346</v>
      </c>
      <c r="H114" s="58">
        <f t="shared" si="11"/>
        <v>-1655</v>
      </c>
      <c r="I114" s="67" t="s">
        <v>1490</v>
      </c>
      <c r="J114" s="68" t="s">
        <v>1491</v>
      </c>
      <c r="K114" s="67">
        <v>-1655</v>
      </c>
      <c r="L114" s="67" t="s">
        <v>1140</v>
      </c>
      <c r="M114" s="68" t="s">
        <v>441</v>
      </c>
      <c r="N114" s="68"/>
      <c r="O114" s="69" t="s">
        <v>1492</v>
      </c>
      <c r="P114" s="69" t="s">
        <v>1332</v>
      </c>
    </row>
    <row r="115" spans="1:16" ht="12.75" customHeight="1" thickBot="1" x14ac:dyDescent="0.25">
      <c r="A115" s="58" t="str">
        <f t="shared" si="6"/>
        <v> BRNO 9 </v>
      </c>
      <c r="B115" s="30" t="str">
        <f t="shared" si="7"/>
        <v>I</v>
      </c>
      <c r="C115" s="58">
        <f t="shared" si="8"/>
        <v>40510.349000000002</v>
      </c>
      <c r="D115" s="28" t="str">
        <f t="shared" si="9"/>
        <v>vis</v>
      </c>
      <c r="E115" s="66">
        <f>VLOOKUP(C115,Active!C$21:E$973,3,FALSE)</f>
        <v>-2990.0034748881258</v>
      </c>
      <c r="F115" s="30" t="s">
        <v>425</v>
      </c>
      <c r="G115" s="28" t="str">
        <f t="shared" si="10"/>
        <v>40510.349</v>
      </c>
      <c r="H115" s="58">
        <f t="shared" si="11"/>
        <v>-1655</v>
      </c>
      <c r="I115" s="67" t="s">
        <v>1493</v>
      </c>
      <c r="J115" s="68" t="s">
        <v>1494</v>
      </c>
      <c r="K115" s="67">
        <v>-1655</v>
      </c>
      <c r="L115" s="67" t="s">
        <v>1049</v>
      </c>
      <c r="M115" s="68" t="s">
        <v>441</v>
      </c>
      <c r="N115" s="68"/>
      <c r="O115" s="69" t="s">
        <v>1197</v>
      </c>
      <c r="P115" s="69" t="s">
        <v>1332</v>
      </c>
    </row>
    <row r="116" spans="1:16" ht="12.75" customHeight="1" thickBot="1" x14ac:dyDescent="0.25">
      <c r="A116" s="58" t="str">
        <f t="shared" si="6"/>
        <v> BRNO 9 </v>
      </c>
      <c r="B116" s="30" t="str">
        <f t="shared" si="7"/>
        <v>I</v>
      </c>
      <c r="C116" s="58">
        <f t="shared" si="8"/>
        <v>40510.351000000002</v>
      </c>
      <c r="D116" s="28" t="str">
        <f t="shared" si="9"/>
        <v>vis</v>
      </c>
      <c r="E116" s="66">
        <f>VLOOKUP(C116,Active!C$21:E$973,3,FALSE)</f>
        <v>-2990.001030194072</v>
      </c>
      <c r="F116" s="30" t="s">
        <v>425</v>
      </c>
      <c r="G116" s="28" t="str">
        <f t="shared" si="10"/>
        <v>40510.351</v>
      </c>
      <c r="H116" s="58">
        <f t="shared" si="11"/>
        <v>-1655</v>
      </c>
      <c r="I116" s="67" t="s">
        <v>1495</v>
      </c>
      <c r="J116" s="68" t="s">
        <v>1496</v>
      </c>
      <c r="K116" s="67">
        <v>-1655</v>
      </c>
      <c r="L116" s="67" t="s">
        <v>1151</v>
      </c>
      <c r="M116" s="68" t="s">
        <v>441</v>
      </c>
      <c r="N116" s="68"/>
      <c r="O116" s="69" t="s">
        <v>1497</v>
      </c>
      <c r="P116" s="69" t="s">
        <v>1332</v>
      </c>
    </row>
    <row r="117" spans="1:16" ht="12.75" customHeight="1" thickBot="1" x14ac:dyDescent="0.25">
      <c r="A117" s="58" t="str">
        <f t="shared" si="6"/>
        <v> BRNO 9 </v>
      </c>
      <c r="B117" s="30" t="str">
        <f t="shared" si="7"/>
        <v>I</v>
      </c>
      <c r="C117" s="58">
        <f t="shared" si="8"/>
        <v>40510.356</v>
      </c>
      <c r="D117" s="28" t="str">
        <f t="shared" si="9"/>
        <v>vis</v>
      </c>
      <c r="E117" s="66">
        <f>VLOOKUP(C117,Active!C$21:E$973,3,FALSE)</f>
        <v>-2989.9949184589423</v>
      </c>
      <c r="F117" s="30" t="s">
        <v>425</v>
      </c>
      <c r="G117" s="28" t="str">
        <f t="shared" si="10"/>
        <v>40510.356</v>
      </c>
      <c r="H117" s="58">
        <f t="shared" si="11"/>
        <v>-1655</v>
      </c>
      <c r="I117" s="67" t="s">
        <v>1498</v>
      </c>
      <c r="J117" s="68" t="s">
        <v>1499</v>
      </c>
      <c r="K117" s="67">
        <v>-1655</v>
      </c>
      <c r="L117" s="67" t="s">
        <v>1127</v>
      </c>
      <c r="M117" s="68" t="s">
        <v>441</v>
      </c>
      <c r="N117" s="68"/>
      <c r="O117" s="69" t="s">
        <v>1500</v>
      </c>
      <c r="P117" s="69" t="s">
        <v>1332</v>
      </c>
    </row>
    <row r="118" spans="1:16" ht="12.75" customHeight="1" thickBot="1" x14ac:dyDescent="0.25">
      <c r="A118" s="58" t="str">
        <f t="shared" si="6"/>
        <v> ORI 116 </v>
      </c>
      <c r="B118" s="30" t="str">
        <f t="shared" si="7"/>
        <v>I</v>
      </c>
      <c r="C118" s="58">
        <f t="shared" si="8"/>
        <v>40524.262000000002</v>
      </c>
      <c r="D118" s="28" t="str">
        <f t="shared" si="9"/>
        <v>vis</v>
      </c>
      <c r="E118" s="66">
        <f>VLOOKUP(C118,Active!C$21:E$973,3,FALSE)</f>
        <v>-2972.9969607074572</v>
      </c>
      <c r="F118" s="30" t="s">
        <v>425</v>
      </c>
      <c r="G118" s="28" t="str">
        <f t="shared" si="10"/>
        <v>40524.262</v>
      </c>
      <c r="H118" s="58">
        <f t="shared" si="11"/>
        <v>-1638</v>
      </c>
      <c r="I118" s="67" t="s">
        <v>1501</v>
      </c>
      <c r="J118" s="68" t="s">
        <v>1502</v>
      </c>
      <c r="K118" s="67">
        <v>-1638</v>
      </c>
      <c r="L118" s="67" t="s">
        <v>1027</v>
      </c>
      <c r="M118" s="68" t="s">
        <v>441</v>
      </c>
      <c r="N118" s="68"/>
      <c r="O118" s="69" t="s">
        <v>1234</v>
      </c>
      <c r="P118" s="69" t="s">
        <v>1503</v>
      </c>
    </row>
    <row r="119" spans="1:16" ht="12.75" customHeight="1" thickBot="1" x14ac:dyDescent="0.25">
      <c r="A119" s="58" t="str">
        <f t="shared" si="6"/>
        <v> ORI 116 </v>
      </c>
      <c r="B119" s="30" t="str">
        <f t="shared" si="7"/>
        <v>I</v>
      </c>
      <c r="C119" s="58">
        <f t="shared" si="8"/>
        <v>40524.267999999996</v>
      </c>
      <c r="D119" s="28" t="str">
        <f t="shared" si="9"/>
        <v>vis</v>
      </c>
      <c r="E119" s="66">
        <f>VLOOKUP(C119,Active!C$21:E$973,3,FALSE)</f>
        <v>-2972.9896266253054</v>
      </c>
      <c r="F119" s="30" t="s">
        <v>425</v>
      </c>
      <c r="G119" s="28" t="str">
        <f t="shared" si="10"/>
        <v>40524.268</v>
      </c>
      <c r="H119" s="58">
        <f t="shared" si="11"/>
        <v>-1638</v>
      </c>
      <c r="I119" s="67" t="s">
        <v>1504</v>
      </c>
      <c r="J119" s="68" t="s">
        <v>1505</v>
      </c>
      <c r="K119" s="67">
        <v>-1638</v>
      </c>
      <c r="L119" s="67" t="s">
        <v>1006</v>
      </c>
      <c r="M119" s="68" t="s">
        <v>441</v>
      </c>
      <c r="N119" s="68"/>
      <c r="O119" s="69" t="s">
        <v>1472</v>
      </c>
      <c r="P119" s="69" t="s">
        <v>1503</v>
      </c>
    </row>
    <row r="120" spans="1:16" ht="12.75" customHeight="1" thickBot="1" x14ac:dyDescent="0.25">
      <c r="A120" s="58" t="str">
        <f t="shared" si="6"/>
        <v> ORI 116 </v>
      </c>
      <c r="B120" s="30" t="str">
        <f t="shared" si="7"/>
        <v>I</v>
      </c>
      <c r="C120" s="58">
        <f t="shared" si="8"/>
        <v>40542.256999999998</v>
      </c>
      <c r="D120" s="28" t="str">
        <f t="shared" si="9"/>
        <v>vis</v>
      </c>
      <c r="E120" s="66">
        <f>VLOOKUP(C120,Active!C$21:E$973,3,FALSE)</f>
        <v>-2951.0008259643364</v>
      </c>
      <c r="F120" s="30" t="s">
        <v>425</v>
      </c>
      <c r="G120" s="28" t="str">
        <f t="shared" si="10"/>
        <v>40542.257</v>
      </c>
      <c r="H120" s="58">
        <f t="shared" si="11"/>
        <v>-1616</v>
      </c>
      <c r="I120" s="67" t="s">
        <v>1506</v>
      </c>
      <c r="J120" s="68" t="s">
        <v>1507</v>
      </c>
      <c r="K120" s="67">
        <v>-1616</v>
      </c>
      <c r="L120" s="67" t="s">
        <v>1111</v>
      </c>
      <c r="M120" s="68" t="s">
        <v>441</v>
      </c>
      <c r="N120" s="68"/>
      <c r="O120" s="69" t="s">
        <v>1234</v>
      </c>
      <c r="P120" s="69" t="s">
        <v>1503</v>
      </c>
    </row>
    <row r="121" spans="1:16" ht="12.75" customHeight="1" thickBot="1" x14ac:dyDescent="0.25">
      <c r="A121" s="58" t="str">
        <f t="shared" si="6"/>
        <v> ORI 118 </v>
      </c>
      <c r="B121" s="30" t="str">
        <f t="shared" si="7"/>
        <v>I</v>
      </c>
      <c r="C121" s="58">
        <f t="shared" si="8"/>
        <v>40676.423999999999</v>
      </c>
      <c r="D121" s="28" t="str">
        <f t="shared" si="9"/>
        <v>vis</v>
      </c>
      <c r="E121" s="66">
        <f>VLOOKUP(C121,Active!C$21:E$973,3,FALSE)</f>
        <v>-2787.0021924505227</v>
      </c>
      <c r="F121" s="30" t="s">
        <v>425</v>
      </c>
      <c r="G121" s="28" t="str">
        <f t="shared" si="10"/>
        <v>40676.424</v>
      </c>
      <c r="H121" s="58">
        <f t="shared" si="11"/>
        <v>-1452</v>
      </c>
      <c r="I121" s="67" t="s">
        <v>1508</v>
      </c>
      <c r="J121" s="68" t="s">
        <v>1509</v>
      </c>
      <c r="K121" s="67">
        <v>-1452</v>
      </c>
      <c r="L121" s="67" t="s">
        <v>1151</v>
      </c>
      <c r="M121" s="68" t="s">
        <v>441</v>
      </c>
      <c r="N121" s="68"/>
      <c r="O121" s="69" t="s">
        <v>1234</v>
      </c>
      <c r="P121" s="69" t="s">
        <v>1510</v>
      </c>
    </row>
    <row r="122" spans="1:16" ht="12.75" customHeight="1" thickBot="1" x14ac:dyDescent="0.25">
      <c r="A122" s="58" t="str">
        <f t="shared" si="6"/>
        <v> AVSJ 4.90 </v>
      </c>
      <c r="B122" s="30" t="str">
        <f t="shared" si="7"/>
        <v>I</v>
      </c>
      <c r="C122" s="58">
        <f t="shared" si="8"/>
        <v>40679.699999999997</v>
      </c>
      <c r="D122" s="28" t="str">
        <f t="shared" si="9"/>
        <v>vis</v>
      </c>
      <c r="E122" s="66">
        <f>VLOOKUP(C122,Active!C$21:E$973,3,FALSE)</f>
        <v>-2782.9977835914819</v>
      </c>
      <c r="F122" s="30" t="s">
        <v>425</v>
      </c>
      <c r="G122" s="28" t="str">
        <f t="shared" si="10"/>
        <v>40679.700</v>
      </c>
      <c r="H122" s="58">
        <f t="shared" si="11"/>
        <v>-1448</v>
      </c>
      <c r="I122" s="67" t="s">
        <v>1511</v>
      </c>
      <c r="J122" s="68" t="s">
        <v>1512</v>
      </c>
      <c r="K122" s="67">
        <v>-1448</v>
      </c>
      <c r="L122" s="67" t="s">
        <v>1094</v>
      </c>
      <c r="M122" s="68" t="s">
        <v>441</v>
      </c>
      <c r="N122" s="68"/>
      <c r="O122" s="69" t="s">
        <v>1513</v>
      </c>
      <c r="P122" s="69" t="s">
        <v>1514</v>
      </c>
    </row>
    <row r="123" spans="1:16" ht="12.75" customHeight="1" thickBot="1" x14ac:dyDescent="0.25">
      <c r="A123" s="58" t="str">
        <f t="shared" si="6"/>
        <v> ORI 119 </v>
      </c>
      <c r="B123" s="30" t="str">
        <f t="shared" si="7"/>
        <v>I</v>
      </c>
      <c r="C123" s="58">
        <f t="shared" si="8"/>
        <v>40720.599000000002</v>
      </c>
      <c r="D123" s="28" t="str">
        <f t="shared" si="9"/>
        <v>vis</v>
      </c>
      <c r="E123" s="66">
        <f>VLOOKUP(C123,Active!C$21:E$973,3,FALSE)</f>
        <v>-2733.0050125517914</v>
      </c>
      <c r="F123" s="30" t="s">
        <v>425</v>
      </c>
      <c r="G123" s="28" t="str">
        <f t="shared" si="10"/>
        <v>40720.599</v>
      </c>
      <c r="H123" s="58">
        <f t="shared" si="11"/>
        <v>-1398</v>
      </c>
      <c r="I123" s="67" t="s">
        <v>1515</v>
      </c>
      <c r="J123" s="68" t="s">
        <v>1516</v>
      </c>
      <c r="K123" s="67">
        <v>-1398</v>
      </c>
      <c r="L123" s="67" t="s">
        <v>1145</v>
      </c>
      <c r="M123" s="68" t="s">
        <v>441</v>
      </c>
      <c r="N123" s="68"/>
      <c r="O123" s="69" t="s">
        <v>1234</v>
      </c>
      <c r="P123" s="69" t="s">
        <v>1517</v>
      </c>
    </row>
    <row r="124" spans="1:16" ht="12.75" customHeight="1" thickBot="1" x14ac:dyDescent="0.25">
      <c r="A124" s="58" t="str">
        <f t="shared" si="6"/>
        <v> ORI 119 </v>
      </c>
      <c r="B124" s="30" t="str">
        <f t="shared" si="7"/>
        <v>I</v>
      </c>
      <c r="C124" s="58">
        <f t="shared" si="8"/>
        <v>40725.514000000003</v>
      </c>
      <c r="D124" s="28" t="str">
        <f t="shared" si="9"/>
        <v>vis</v>
      </c>
      <c r="E124" s="66">
        <f>VLOOKUP(C124,Active!C$21:E$973,3,FALSE)</f>
        <v>-2726.9971769161989</v>
      </c>
      <c r="F124" s="30" t="s">
        <v>425</v>
      </c>
      <c r="G124" s="28" t="str">
        <f t="shared" si="10"/>
        <v>40725.514</v>
      </c>
      <c r="H124" s="58">
        <f t="shared" si="11"/>
        <v>-1392</v>
      </c>
      <c r="I124" s="67" t="s">
        <v>1518</v>
      </c>
      <c r="J124" s="68" t="s">
        <v>1519</v>
      </c>
      <c r="K124" s="67">
        <v>-1392</v>
      </c>
      <c r="L124" s="67" t="s">
        <v>1027</v>
      </c>
      <c r="M124" s="68" t="s">
        <v>441</v>
      </c>
      <c r="N124" s="68"/>
      <c r="O124" s="69" t="s">
        <v>1420</v>
      </c>
      <c r="P124" s="69" t="s">
        <v>1517</v>
      </c>
    </row>
    <row r="125" spans="1:16" ht="12.75" customHeight="1" thickBot="1" x14ac:dyDescent="0.25">
      <c r="A125" s="58" t="str">
        <f t="shared" si="6"/>
        <v> AVSJ 4.90 </v>
      </c>
      <c r="B125" s="30" t="str">
        <f t="shared" si="7"/>
        <v>I</v>
      </c>
      <c r="C125" s="58">
        <f t="shared" si="8"/>
        <v>40733.692999999999</v>
      </c>
      <c r="D125" s="28" t="str">
        <f t="shared" si="9"/>
        <v>vis</v>
      </c>
      <c r="E125" s="66">
        <f>VLOOKUP(C125,Active!C$21:E$973,3,FALSE)</f>
        <v>-2716.9996005858875</v>
      </c>
      <c r="F125" s="30" t="s">
        <v>425</v>
      </c>
      <c r="G125" s="28" t="str">
        <f t="shared" si="10"/>
        <v>40733.693</v>
      </c>
      <c r="H125" s="58">
        <f t="shared" si="11"/>
        <v>-1382</v>
      </c>
      <c r="I125" s="67" t="s">
        <v>1520</v>
      </c>
      <c r="J125" s="68" t="s">
        <v>1521</v>
      </c>
      <c r="K125" s="67">
        <v>-1382</v>
      </c>
      <c r="L125" s="67" t="s">
        <v>1120</v>
      </c>
      <c r="M125" s="68" t="s">
        <v>441</v>
      </c>
      <c r="N125" s="68"/>
      <c r="O125" s="69" t="s">
        <v>1513</v>
      </c>
      <c r="P125" s="69" t="s">
        <v>1514</v>
      </c>
    </row>
    <row r="126" spans="1:16" ht="12.75" customHeight="1" thickBot="1" x14ac:dyDescent="0.25">
      <c r="A126" s="58" t="str">
        <f t="shared" si="6"/>
        <v> AVSJ 4.90 </v>
      </c>
      <c r="B126" s="30" t="str">
        <f t="shared" si="7"/>
        <v>I</v>
      </c>
      <c r="C126" s="58">
        <f t="shared" si="8"/>
        <v>40737.773999999998</v>
      </c>
      <c r="D126" s="28" t="str">
        <f t="shared" si="9"/>
        <v>vis</v>
      </c>
      <c r="E126" s="66">
        <f>VLOOKUP(C126,Active!C$21:E$973,3,FALSE)</f>
        <v>-2712.0112023704573</v>
      </c>
      <c r="F126" s="30" t="s">
        <v>425</v>
      </c>
      <c r="G126" s="28" t="str">
        <f t="shared" si="10"/>
        <v>40737.774</v>
      </c>
      <c r="H126" s="58">
        <f t="shared" si="11"/>
        <v>-1377</v>
      </c>
      <c r="I126" s="67" t="s">
        <v>1522</v>
      </c>
      <c r="J126" s="68" t="s">
        <v>1523</v>
      </c>
      <c r="K126" s="67">
        <v>-1377</v>
      </c>
      <c r="L126" s="67" t="s">
        <v>1330</v>
      </c>
      <c r="M126" s="68" t="s">
        <v>441</v>
      </c>
      <c r="N126" s="68"/>
      <c r="O126" s="69" t="s">
        <v>1359</v>
      </c>
      <c r="P126" s="69" t="s">
        <v>1514</v>
      </c>
    </row>
    <row r="127" spans="1:16" ht="12.75" customHeight="1" thickBot="1" x14ac:dyDescent="0.25">
      <c r="A127" s="58" t="str">
        <f t="shared" si="6"/>
        <v> ORI 119 </v>
      </c>
      <c r="B127" s="30" t="str">
        <f t="shared" si="7"/>
        <v>I</v>
      </c>
      <c r="C127" s="58">
        <f t="shared" si="8"/>
        <v>40743.506000000001</v>
      </c>
      <c r="D127" s="28" t="str">
        <f t="shared" si="9"/>
        <v>vis</v>
      </c>
      <c r="E127" s="66">
        <f>VLOOKUP(C127,Active!C$21:E$973,3,FALSE)</f>
        <v>-2705.004709214154</v>
      </c>
      <c r="F127" s="30" t="s">
        <v>425</v>
      </c>
      <c r="G127" s="28" t="str">
        <f t="shared" si="10"/>
        <v>40743.506</v>
      </c>
      <c r="H127" s="58">
        <f t="shared" si="11"/>
        <v>-1370</v>
      </c>
      <c r="I127" s="67" t="s">
        <v>1524</v>
      </c>
      <c r="J127" s="68" t="s">
        <v>1525</v>
      </c>
      <c r="K127" s="67">
        <v>-1370</v>
      </c>
      <c r="L127" s="67" t="s">
        <v>1145</v>
      </c>
      <c r="M127" s="68" t="s">
        <v>441</v>
      </c>
      <c r="N127" s="68"/>
      <c r="O127" s="69" t="s">
        <v>1234</v>
      </c>
      <c r="P127" s="69" t="s">
        <v>1517</v>
      </c>
    </row>
    <row r="128" spans="1:16" ht="12.75" customHeight="1" thickBot="1" x14ac:dyDescent="0.25">
      <c r="A128" s="58" t="str">
        <f t="shared" si="6"/>
        <v> AVSJ 4.90 </v>
      </c>
      <c r="B128" s="30" t="str">
        <f t="shared" si="7"/>
        <v>I</v>
      </c>
      <c r="C128" s="58">
        <f t="shared" si="8"/>
        <v>40751.692999999999</v>
      </c>
      <c r="D128" s="28" t="str">
        <f t="shared" si="9"/>
        <v>vis</v>
      </c>
      <c r="E128" s="66">
        <f>VLOOKUP(C128,Active!C$21:E$973,3,FALSE)</f>
        <v>-2694.9973541076279</v>
      </c>
      <c r="F128" s="30" t="s">
        <v>425</v>
      </c>
      <c r="G128" s="28" t="str">
        <f t="shared" si="10"/>
        <v>40751.693</v>
      </c>
      <c r="H128" s="58">
        <f t="shared" si="11"/>
        <v>-1360</v>
      </c>
      <c r="I128" s="67" t="s">
        <v>1526</v>
      </c>
      <c r="J128" s="68" t="s">
        <v>1527</v>
      </c>
      <c r="K128" s="67">
        <v>-1360</v>
      </c>
      <c r="L128" s="67" t="s">
        <v>1094</v>
      </c>
      <c r="M128" s="68" t="s">
        <v>441</v>
      </c>
      <c r="N128" s="68"/>
      <c r="O128" s="69" t="s">
        <v>1281</v>
      </c>
      <c r="P128" s="69" t="s">
        <v>1514</v>
      </c>
    </row>
    <row r="129" spans="1:16" ht="12.75" customHeight="1" thickBot="1" x14ac:dyDescent="0.25">
      <c r="A129" s="58" t="str">
        <f t="shared" si="6"/>
        <v> BRNO 12 </v>
      </c>
      <c r="B129" s="30" t="str">
        <f t="shared" si="7"/>
        <v>I</v>
      </c>
      <c r="C129" s="58">
        <f t="shared" si="8"/>
        <v>40752.508999999998</v>
      </c>
      <c r="D129" s="28" t="str">
        <f t="shared" si="9"/>
        <v>vis</v>
      </c>
      <c r="E129" s="66">
        <f>VLOOKUP(C129,Active!C$21:E$973,3,FALSE)</f>
        <v>-2693.9999189339483</v>
      </c>
      <c r="F129" s="30" t="s">
        <v>425</v>
      </c>
      <c r="G129" s="28" t="str">
        <f t="shared" si="10"/>
        <v>40752.509</v>
      </c>
      <c r="H129" s="58">
        <f t="shared" si="11"/>
        <v>-1359</v>
      </c>
      <c r="I129" s="67" t="s">
        <v>1528</v>
      </c>
      <c r="J129" s="68" t="s">
        <v>1529</v>
      </c>
      <c r="K129" s="67">
        <v>-1359</v>
      </c>
      <c r="L129" s="67" t="s">
        <v>1111</v>
      </c>
      <c r="M129" s="68" t="s">
        <v>441</v>
      </c>
      <c r="N129" s="68"/>
      <c r="O129" s="69" t="s">
        <v>1497</v>
      </c>
      <c r="P129" s="69" t="s">
        <v>1530</v>
      </c>
    </row>
    <row r="130" spans="1:16" ht="12.75" customHeight="1" thickBot="1" x14ac:dyDescent="0.25">
      <c r="A130" s="58" t="str">
        <f t="shared" si="6"/>
        <v> BRNO 12 </v>
      </c>
      <c r="B130" s="30" t="str">
        <f t="shared" si="7"/>
        <v>I</v>
      </c>
      <c r="C130" s="58">
        <f t="shared" si="8"/>
        <v>40757.417999999998</v>
      </c>
      <c r="D130" s="28" t="str">
        <f t="shared" si="9"/>
        <v>vis</v>
      </c>
      <c r="E130" s="66">
        <f>VLOOKUP(C130,Active!C$21:E$973,3,FALSE)</f>
        <v>-2687.9994173805167</v>
      </c>
      <c r="F130" s="30" t="s">
        <v>425</v>
      </c>
      <c r="G130" s="28" t="str">
        <f t="shared" si="10"/>
        <v>40757.418</v>
      </c>
      <c r="H130" s="58">
        <f t="shared" si="11"/>
        <v>-1353</v>
      </c>
      <c r="I130" s="67" t="s">
        <v>1531</v>
      </c>
      <c r="J130" s="68" t="s">
        <v>1532</v>
      </c>
      <c r="K130" s="67">
        <v>-1353</v>
      </c>
      <c r="L130" s="67" t="s">
        <v>1120</v>
      </c>
      <c r="M130" s="68" t="s">
        <v>441</v>
      </c>
      <c r="N130" s="68"/>
      <c r="O130" s="69" t="s">
        <v>1497</v>
      </c>
      <c r="P130" s="69" t="s">
        <v>1530</v>
      </c>
    </row>
    <row r="131" spans="1:16" ht="12.75" customHeight="1" thickBot="1" x14ac:dyDescent="0.25">
      <c r="A131" s="58" t="str">
        <f t="shared" si="6"/>
        <v> BRNO 12 </v>
      </c>
      <c r="B131" s="30" t="str">
        <f t="shared" si="7"/>
        <v>I</v>
      </c>
      <c r="C131" s="58">
        <f t="shared" si="8"/>
        <v>40757.421999999999</v>
      </c>
      <c r="D131" s="28" t="str">
        <f t="shared" si="9"/>
        <v>vis</v>
      </c>
      <c r="E131" s="66">
        <f>VLOOKUP(C131,Active!C$21:E$973,3,FALSE)</f>
        <v>-2687.9945279924095</v>
      </c>
      <c r="F131" s="30" t="s">
        <v>425</v>
      </c>
      <c r="G131" s="28" t="str">
        <f t="shared" si="10"/>
        <v>40757.422</v>
      </c>
      <c r="H131" s="58">
        <f t="shared" si="11"/>
        <v>-1353</v>
      </c>
      <c r="I131" s="67" t="s">
        <v>1533</v>
      </c>
      <c r="J131" s="68" t="s">
        <v>1534</v>
      </c>
      <c r="K131" s="67">
        <v>-1353</v>
      </c>
      <c r="L131" s="67" t="s">
        <v>1114</v>
      </c>
      <c r="M131" s="68" t="s">
        <v>441</v>
      </c>
      <c r="N131" s="68"/>
      <c r="O131" s="69" t="s">
        <v>1535</v>
      </c>
      <c r="P131" s="69" t="s">
        <v>1530</v>
      </c>
    </row>
    <row r="132" spans="1:16" ht="12.75" customHeight="1" thickBot="1" x14ac:dyDescent="0.25">
      <c r="A132" s="58" t="str">
        <f t="shared" si="6"/>
        <v> AVSJ 4.90 </v>
      </c>
      <c r="B132" s="30" t="str">
        <f t="shared" si="7"/>
        <v>I</v>
      </c>
      <c r="C132" s="58">
        <f t="shared" si="8"/>
        <v>40760.688999999998</v>
      </c>
      <c r="D132" s="28" t="str">
        <f t="shared" si="9"/>
        <v>vis</v>
      </c>
      <c r="E132" s="66">
        <f>VLOOKUP(C132,Active!C$21:E$973,3,FALSE)</f>
        <v>-2684.0011202566056</v>
      </c>
      <c r="F132" s="30" t="s">
        <v>425</v>
      </c>
      <c r="G132" s="28" t="str">
        <f t="shared" si="10"/>
        <v>40760.689</v>
      </c>
      <c r="H132" s="58">
        <f t="shared" si="11"/>
        <v>-1349</v>
      </c>
      <c r="I132" s="67" t="s">
        <v>1536</v>
      </c>
      <c r="J132" s="68" t="s">
        <v>1537</v>
      </c>
      <c r="K132" s="67">
        <v>-1349</v>
      </c>
      <c r="L132" s="67" t="s">
        <v>1151</v>
      </c>
      <c r="M132" s="68" t="s">
        <v>441</v>
      </c>
      <c r="N132" s="68"/>
      <c r="O132" s="69" t="s">
        <v>1538</v>
      </c>
      <c r="P132" s="69" t="s">
        <v>1514</v>
      </c>
    </row>
    <row r="133" spans="1:16" ht="12.75" customHeight="1" thickBot="1" x14ac:dyDescent="0.25">
      <c r="A133" s="58" t="str">
        <f t="shared" si="6"/>
        <v> AVSJ 4.90 </v>
      </c>
      <c r="B133" s="30" t="str">
        <f t="shared" si="7"/>
        <v>I</v>
      </c>
      <c r="C133" s="58">
        <f t="shared" si="8"/>
        <v>40764.783000000003</v>
      </c>
      <c r="D133" s="28" t="str">
        <f t="shared" si="9"/>
        <v>vis</v>
      </c>
      <c r="E133" s="66">
        <f>VLOOKUP(C133,Active!C$21:E$973,3,FALSE)</f>
        <v>-2678.9968315298229</v>
      </c>
      <c r="F133" s="30" t="s">
        <v>425</v>
      </c>
      <c r="G133" s="28" t="str">
        <f t="shared" si="10"/>
        <v>40764.783</v>
      </c>
      <c r="H133" s="58">
        <f t="shared" si="11"/>
        <v>-1344</v>
      </c>
      <c r="I133" s="67" t="s">
        <v>1539</v>
      </c>
      <c r="J133" s="68" t="s">
        <v>1540</v>
      </c>
      <c r="K133" s="67">
        <v>-1344</v>
      </c>
      <c r="L133" s="67" t="s">
        <v>1027</v>
      </c>
      <c r="M133" s="68" t="s">
        <v>441</v>
      </c>
      <c r="N133" s="68"/>
      <c r="O133" s="69" t="s">
        <v>1541</v>
      </c>
      <c r="P133" s="69" t="s">
        <v>1514</v>
      </c>
    </row>
    <row r="134" spans="1:16" ht="12.75" customHeight="1" thickBot="1" x14ac:dyDescent="0.25">
      <c r="A134" s="58" t="str">
        <f t="shared" si="6"/>
        <v> ORI 121 </v>
      </c>
      <c r="B134" s="30" t="str">
        <f t="shared" si="7"/>
        <v>I</v>
      </c>
      <c r="C134" s="58">
        <f t="shared" si="8"/>
        <v>40806.500999999997</v>
      </c>
      <c r="D134" s="28" t="str">
        <f t="shared" si="9"/>
        <v>vis</v>
      </c>
      <c r="E134" s="66">
        <f>VLOOKUP(C134,Active!C$21:E$973,3,FALSE)</f>
        <v>-2628.002958275385</v>
      </c>
      <c r="F134" s="30" t="s">
        <v>425</v>
      </c>
      <c r="G134" s="28" t="str">
        <f t="shared" si="10"/>
        <v>40806.501</v>
      </c>
      <c r="H134" s="58">
        <f t="shared" si="11"/>
        <v>-1293</v>
      </c>
      <c r="I134" s="67" t="s">
        <v>1542</v>
      </c>
      <c r="J134" s="68" t="s">
        <v>1543</v>
      </c>
      <c r="K134" s="67">
        <v>-1293</v>
      </c>
      <c r="L134" s="67" t="s">
        <v>426</v>
      </c>
      <c r="M134" s="68" t="s">
        <v>441</v>
      </c>
      <c r="N134" s="68"/>
      <c r="O134" s="69" t="s">
        <v>1301</v>
      </c>
      <c r="P134" s="69" t="s">
        <v>1544</v>
      </c>
    </row>
    <row r="135" spans="1:16" ht="12.75" customHeight="1" thickBot="1" x14ac:dyDescent="0.25">
      <c r="A135" s="58" t="str">
        <f t="shared" si="6"/>
        <v> ORI 120 </v>
      </c>
      <c r="B135" s="30" t="str">
        <f t="shared" si="7"/>
        <v>I</v>
      </c>
      <c r="C135" s="58">
        <f t="shared" si="8"/>
        <v>40806.502999999997</v>
      </c>
      <c r="D135" s="28" t="str">
        <f t="shared" si="9"/>
        <v>vis</v>
      </c>
      <c r="E135" s="66">
        <f>VLOOKUP(C135,Active!C$21:E$973,3,FALSE)</f>
        <v>-2628.0005135813312</v>
      </c>
      <c r="F135" s="30" t="s">
        <v>425</v>
      </c>
      <c r="G135" s="28" t="str">
        <f t="shared" si="10"/>
        <v>40806.503</v>
      </c>
      <c r="H135" s="58">
        <f t="shared" si="11"/>
        <v>-1293</v>
      </c>
      <c r="I135" s="67" t="s">
        <v>1545</v>
      </c>
      <c r="J135" s="68" t="s">
        <v>1546</v>
      </c>
      <c r="K135" s="67">
        <v>-1293</v>
      </c>
      <c r="L135" s="67" t="s">
        <v>1111</v>
      </c>
      <c r="M135" s="68" t="s">
        <v>441</v>
      </c>
      <c r="N135" s="68"/>
      <c r="O135" s="69" t="s">
        <v>1234</v>
      </c>
      <c r="P135" s="69" t="s">
        <v>1547</v>
      </c>
    </row>
    <row r="136" spans="1:16" ht="12.75" customHeight="1" thickBot="1" x14ac:dyDescent="0.25">
      <c r="A136" s="58" t="str">
        <f t="shared" si="6"/>
        <v> ORI 121 </v>
      </c>
      <c r="B136" s="30" t="str">
        <f t="shared" si="7"/>
        <v>I</v>
      </c>
      <c r="C136" s="58">
        <f t="shared" si="8"/>
        <v>40811.419000000002</v>
      </c>
      <c r="D136" s="28" t="str">
        <f t="shared" si="9"/>
        <v>vis</v>
      </c>
      <c r="E136" s="66">
        <f>VLOOKUP(C136,Active!C$21:E$973,3,FALSE)</f>
        <v>-2621.9914555987075</v>
      </c>
      <c r="F136" s="30" t="s">
        <v>425</v>
      </c>
      <c r="G136" s="28" t="str">
        <f t="shared" si="10"/>
        <v>40811.419</v>
      </c>
      <c r="H136" s="58">
        <f t="shared" si="11"/>
        <v>-1287</v>
      </c>
      <c r="I136" s="67" t="s">
        <v>1548</v>
      </c>
      <c r="J136" s="68" t="s">
        <v>1549</v>
      </c>
      <c r="K136" s="67">
        <v>-1287</v>
      </c>
      <c r="L136" s="67" t="s">
        <v>968</v>
      </c>
      <c r="M136" s="68" t="s">
        <v>441</v>
      </c>
      <c r="N136" s="68"/>
      <c r="O136" s="69" t="s">
        <v>1301</v>
      </c>
      <c r="P136" s="69" t="s">
        <v>1544</v>
      </c>
    </row>
    <row r="137" spans="1:16" ht="12.75" customHeight="1" thickBot="1" x14ac:dyDescent="0.25">
      <c r="A137" s="58" t="str">
        <f t="shared" si="6"/>
        <v> ORI 121 </v>
      </c>
      <c r="B137" s="30" t="str">
        <f t="shared" si="7"/>
        <v>I</v>
      </c>
      <c r="C137" s="58">
        <f t="shared" si="8"/>
        <v>40824.493000000002</v>
      </c>
      <c r="D137" s="28" t="str">
        <f t="shared" si="9"/>
        <v>vis</v>
      </c>
      <c r="E137" s="66">
        <f>VLOOKUP(C137,Active!C$21:E$973,3,FALSE)</f>
        <v>-2606.0104905733315</v>
      </c>
      <c r="F137" s="30" t="s">
        <v>425</v>
      </c>
      <c r="G137" s="28" t="str">
        <f t="shared" si="10"/>
        <v>40824.493</v>
      </c>
      <c r="H137" s="58">
        <f t="shared" si="11"/>
        <v>-1271</v>
      </c>
      <c r="I137" s="67" t="s">
        <v>1550</v>
      </c>
      <c r="J137" s="68" t="s">
        <v>1551</v>
      </c>
      <c r="K137" s="67">
        <v>-1271</v>
      </c>
      <c r="L137" s="67" t="s">
        <v>1336</v>
      </c>
      <c r="M137" s="68" t="s">
        <v>441</v>
      </c>
      <c r="N137" s="68"/>
      <c r="O137" s="69" t="s">
        <v>1234</v>
      </c>
      <c r="P137" s="69" t="s">
        <v>1544</v>
      </c>
    </row>
    <row r="138" spans="1:16" ht="12.75" customHeight="1" thickBot="1" x14ac:dyDescent="0.25">
      <c r="A138" s="58" t="str">
        <f t="shared" si="6"/>
        <v> ORI 121 </v>
      </c>
      <c r="B138" s="30" t="str">
        <f t="shared" si="7"/>
        <v>I</v>
      </c>
      <c r="C138" s="58">
        <f t="shared" si="8"/>
        <v>40856.409</v>
      </c>
      <c r="D138" s="28" t="str">
        <f t="shared" si="9"/>
        <v>vis</v>
      </c>
      <c r="E138" s="66">
        <f>VLOOKUP(C138,Active!C$21:E$973,3,FALSE)</f>
        <v>-2566.9980628733274</v>
      </c>
      <c r="F138" s="30" t="s">
        <v>425</v>
      </c>
      <c r="G138" s="28" t="str">
        <f t="shared" si="10"/>
        <v>40856.409</v>
      </c>
      <c r="H138" s="58">
        <f t="shared" si="11"/>
        <v>-1232</v>
      </c>
      <c r="I138" s="67" t="s">
        <v>1552</v>
      </c>
      <c r="J138" s="68" t="s">
        <v>1553</v>
      </c>
      <c r="K138" s="67">
        <v>-1232</v>
      </c>
      <c r="L138" s="67" t="s">
        <v>1094</v>
      </c>
      <c r="M138" s="68" t="s">
        <v>441</v>
      </c>
      <c r="N138" s="68"/>
      <c r="O138" s="69" t="s">
        <v>1301</v>
      </c>
      <c r="P138" s="69" t="s">
        <v>1544</v>
      </c>
    </row>
    <row r="139" spans="1:16" ht="12.75" customHeight="1" thickBot="1" x14ac:dyDescent="0.25">
      <c r="A139" s="58" t="str">
        <f t="shared" ref="A139:A202" si="12">P139</f>
        <v> AVSJ 4.90 </v>
      </c>
      <c r="B139" s="30" t="str">
        <f t="shared" ref="B139:B202" si="13">IF(H139=INT(H139),"I","II")</f>
        <v>I</v>
      </c>
      <c r="C139" s="58">
        <f t="shared" ref="C139:C202" si="14">1*G139</f>
        <v>40864.588000000003</v>
      </c>
      <c r="D139" s="28" t="str">
        <f t="shared" ref="D139:D202" si="15">VLOOKUP(F139,I$1:J$5,2,FALSE)</f>
        <v>vis</v>
      </c>
      <c r="E139" s="66">
        <f>VLOOKUP(C139,Active!C$21:E$973,3,FALSE)</f>
        <v>-2557.0004865430074</v>
      </c>
      <c r="F139" s="30" t="s">
        <v>425</v>
      </c>
      <c r="G139" s="28" t="str">
        <f t="shared" ref="G139:G202" si="16">MID(I139,3,LEN(I139)-3)</f>
        <v>40864.588</v>
      </c>
      <c r="H139" s="58">
        <f t="shared" ref="H139:H202" si="17">1*K139</f>
        <v>-1222</v>
      </c>
      <c r="I139" s="67" t="s">
        <v>1554</v>
      </c>
      <c r="J139" s="68" t="s">
        <v>1555</v>
      </c>
      <c r="K139" s="67">
        <v>-1222</v>
      </c>
      <c r="L139" s="67" t="s">
        <v>1111</v>
      </c>
      <c r="M139" s="68" t="s">
        <v>441</v>
      </c>
      <c r="N139" s="68"/>
      <c r="O139" s="69" t="s">
        <v>1281</v>
      </c>
      <c r="P139" s="69" t="s">
        <v>1514</v>
      </c>
    </row>
    <row r="140" spans="1:16" ht="12.75" customHeight="1" thickBot="1" x14ac:dyDescent="0.25">
      <c r="A140" s="58" t="str">
        <f t="shared" si="12"/>
        <v> AVSJ 4.90 </v>
      </c>
      <c r="B140" s="30" t="str">
        <f t="shared" si="13"/>
        <v>I</v>
      </c>
      <c r="C140" s="58">
        <f t="shared" si="14"/>
        <v>40868.680999999997</v>
      </c>
      <c r="D140" s="28" t="str">
        <f t="shared" si="15"/>
        <v>vis</v>
      </c>
      <c r="E140" s="66">
        <f>VLOOKUP(C140,Active!C$21:E$973,3,FALSE)</f>
        <v>-2551.9974201632645</v>
      </c>
      <c r="F140" s="30" t="s">
        <v>425</v>
      </c>
      <c r="G140" s="28" t="str">
        <f t="shared" si="16"/>
        <v>40868.681</v>
      </c>
      <c r="H140" s="58">
        <f t="shared" si="17"/>
        <v>-1217</v>
      </c>
      <c r="I140" s="67" t="s">
        <v>1556</v>
      </c>
      <c r="J140" s="68" t="s">
        <v>1557</v>
      </c>
      <c r="K140" s="67">
        <v>-1217</v>
      </c>
      <c r="L140" s="67" t="s">
        <v>1094</v>
      </c>
      <c r="M140" s="68" t="s">
        <v>441</v>
      </c>
      <c r="N140" s="68"/>
      <c r="O140" s="69" t="s">
        <v>1158</v>
      </c>
      <c r="P140" s="69" t="s">
        <v>1514</v>
      </c>
    </row>
    <row r="141" spans="1:16" ht="12.75" customHeight="1" thickBot="1" x14ac:dyDescent="0.25">
      <c r="A141" s="58" t="str">
        <f t="shared" si="12"/>
        <v> ORI 124 </v>
      </c>
      <c r="B141" s="30" t="str">
        <f t="shared" si="13"/>
        <v>I</v>
      </c>
      <c r="C141" s="58">
        <f t="shared" si="14"/>
        <v>41012.67</v>
      </c>
      <c r="D141" s="28" t="str">
        <f t="shared" si="15"/>
        <v>vis</v>
      </c>
      <c r="E141" s="66">
        <f>VLOOKUP(C141,Active!C$21:E$973,3,FALSE)</f>
        <v>-2375.9928941544804</v>
      </c>
      <c r="F141" s="30" t="s">
        <v>425</v>
      </c>
      <c r="G141" s="28" t="str">
        <f t="shared" si="16"/>
        <v>41012.670</v>
      </c>
      <c r="H141" s="58">
        <f t="shared" si="17"/>
        <v>-1041</v>
      </c>
      <c r="I141" s="67" t="s">
        <v>1561</v>
      </c>
      <c r="J141" s="68" t="s">
        <v>1562</v>
      </c>
      <c r="K141" s="67">
        <v>-1041</v>
      </c>
      <c r="L141" s="67" t="s">
        <v>1081</v>
      </c>
      <c r="M141" s="68" t="s">
        <v>441</v>
      </c>
      <c r="N141" s="68"/>
      <c r="O141" s="69" t="s">
        <v>1234</v>
      </c>
      <c r="P141" s="69" t="s">
        <v>1563</v>
      </c>
    </row>
    <row r="142" spans="1:16" ht="12.75" customHeight="1" thickBot="1" x14ac:dyDescent="0.25">
      <c r="A142" s="58" t="str">
        <f t="shared" si="12"/>
        <v> AVSJ 5.35 </v>
      </c>
      <c r="B142" s="30" t="str">
        <f t="shared" si="13"/>
        <v>I</v>
      </c>
      <c r="C142" s="58">
        <f t="shared" si="14"/>
        <v>41043.730000000003</v>
      </c>
      <c r="D142" s="28" t="str">
        <f t="shared" si="15"/>
        <v>vis</v>
      </c>
      <c r="E142" s="66">
        <f>VLOOKUP(C142,Active!C$21:E$973,3,FALSE)</f>
        <v>-2338.0267955092113</v>
      </c>
      <c r="F142" s="30" t="s">
        <v>425</v>
      </c>
      <c r="G142" s="28" t="str">
        <f t="shared" si="16"/>
        <v>41043.730</v>
      </c>
      <c r="H142" s="58">
        <f t="shared" si="17"/>
        <v>-1003</v>
      </c>
      <c r="I142" s="67" t="s">
        <v>1564</v>
      </c>
      <c r="J142" s="68" t="s">
        <v>1565</v>
      </c>
      <c r="K142" s="67">
        <v>-1003</v>
      </c>
      <c r="L142" s="67" t="s">
        <v>1566</v>
      </c>
      <c r="M142" s="68" t="s">
        <v>441</v>
      </c>
      <c r="N142" s="68"/>
      <c r="O142" s="69" t="s">
        <v>1513</v>
      </c>
      <c r="P142" s="69" t="s">
        <v>1567</v>
      </c>
    </row>
    <row r="143" spans="1:16" ht="12.75" customHeight="1" thickBot="1" x14ac:dyDescent="0.25">
      <c r="A143" s="58" t="str">
        <f t="shared" si="12"/>
        <v> ORI 125 </v>
      </c>
      <c r="B143" s="30" t="str">
        <f t="shared" si="13"/>
        <v>I</v>
      </c>
      <c r="C143" s="58">
        <f t="shared" si="14"/>
        <v>41080.569000000003</v>
      </c>
      <c r="D143" s="28" t="str">
        <f t="shared" si="15"/>
        <v>vis</v>
      </c>
      <c r="E143" s="66">
        <f>VLOOKUP(C143,Active!C$21:E$973,3,FALSE)</f>
        <v>-2292.9967533974004</v>
      </c>
      <c r="F143" s="30" t="s">
        <v>425</v>
      </c>
      <c r="G143" s="28" t="str">
        <f t="shared" si="16"/>
        <v>41080.569</v>
      </c>
      <c r="H143" s="58">
        <f t="shared" si="17"/>
        <v>-958</v>
      </c>
      <c r="I143" s="67" t="s">
        <v>1568</v>
      </c>
      <c r="J143" s="68" t="s">
        <v>1569</v>
      </c>
      <c r="K143" s="67">
        <v>-958</v>
      </c>
      <c r="L143" s="67" t="s">
        <v>1027</v>
      </c>
      <c r="M143" s="68" t="s">
        <v>441</v>
      </c>
      <c r="N143" s="68"/>
      <c r="O143" s="69" t="s">
        <v>1420</v>
      </c>
      <c r="P143" s="69" t="s">
        <v>1570</v>
      </c>
    </row>
    <row r="144" spans="1:16" ht="12.75" customHeight="1" thickBot="1" x14ac:dyDescent="0.25">
      <c r="A144" s="58" t="str">
        <f t="shared" si="12"/>
        <v> ORI 125 </v>
      </c>
      <c r="B144" s="30" t="str">
        <f t="shared" si="13"/>
        <v>I</v>
      </c>
      <c r="C144" s="58">
        <f t="shared" si="14"/>
        <v>41081.394999999997</v>
      </c>
      <c r="D144" s="28" t="str">
        <f t="shared" si="15"/>
        <v>vis</v>
      </c>
      <c r="E144" s="66">
        <f>VLOOKUP(C144,Active!C$21:E$973,3,FALSE)</f>
        <v>-2291.9870947534614</v>
      </c>
      <c r="F144" s="30" t="s">
        <v>425</v>
      </c>
      <c r="G144" s="28" t="str">
        <f t="shared" si="16"/>
        <v>41081.395</v>
      </c>
      <c r="H144" s="58">
        <f t="shared" si="17"/>
        <v>-957</v>
      </c>
      <c r="I144" s="67" t="s">
        <v>1571</v>
      </c>
      <c r="J144" s="68" t="s">
        <v>1572</v>
      </c>
      <c r="K144" s="67">
        <v>-957</v>
      </c>
      <c r="L144" s="67" t="s">
        <v>992</v>
      </c>
      <c r="M144" s="68" t="s">
        <v>441</v>
      </c>
      <c r="N144" s="68"/>
      <c r="O144" s="69" t="s">
        <v>1301</v>
      </c>
      <c r="P144" s="69" t="s">
        <v>1570</v>
      </c>
    </row>
    <row r="145" spans="1:16" ht="12.75" customHeight="1" thickBot="1" x14ac:dyDescent="0.25">
      <c r="A145" s="58" t="str">
        <f t="shared" si="12"/>
        <v>IBVS 779 </v>
      </c>
      <c r="B145" s="30" t="str">
        <f t="shared" si="13"/>
        <v>I</v>
      </c>
      <c r="C145" s="58">
        <f t="shared" si="14"/>
        <v>41090.377999999997</v>
      </c>
      <c r="D145" s="28" t="str">
        <f t="shared" si="15"/>
        <v>vis</v>
      </c>
      <c r="E145" s="66">
        <f>VLOOKUP(C145,Active!C$21:E$973,3,FALSE)</f>
        <v>-2281.0067514137836</v>
      </c>
      <c r="F145" s="30" t="s">
        <v>425</v>
      </c>
      <c r="G145" s="28" t="str">
        <f t="shared" si="16"/>
        <v>41090.378</v>
      </c>
      <c r="H145" s="58">
        <f t="shared" si="17"/>
        <v>-946</v>
      </c>
      <c r="I145" s="67" t="s">
        <v>1573</v>
      </c>
      <c r="J145" s="68" t="s">
        <v>1574</v>
      </c>
      <c r="K145" s="67">
        <v>-946</v>
      </c>
      <c r="L145" s="67" t="s">
        <v>1229</v>
      </c>
      <c r="M145" s="68" t="s">
        <v>441</v>
      </c>
      <c r="N145" s="68"/>
      <c r="O145" s="69" t="s">
        <v>1575</v>
      </c>
      <c r="P145" s="70" t="s">
        <v>1576</v>
      </c>
    </row>
    <row r="146" spans="1:16" ht="12.75" customHeight="1" thickBot="1" x14ac:dyDescent="0.25">
      <c r="A146" s="58" t="str">
        <f t="shared" si="12"/>
        <v> ORI 125 </v>
      </c>
      <c r="B146" s="30" t="str">
        <f t="shared" si="13"/>
        <v>I</v>
      </c>
      <c r="C146" s="58">
        <f t="shared" si="14"/>
        <v>41107.563000000002</v>
      </c>
      <c r="D146" s="28" t="str">
        <f t="shared" si="15"/>
        <v>vis</v>
      </c>
      <c r="E146" s="66">
        <f>VLOOKUP(C146,Active!C$21:E$973,3,FALSE)</f>
        <v>-2260.0007177621724</v>
      </c>
      <c r="F146" s="30" t="s">
        <v>425</v>
      </c>
      <c r="G146" s="28" t="str">
        <f t="shared" si="16"/>
        <v>41107.563</v>
      </c>
      <c r="H146" s="58">
        <f t="shared" si="17"/>
        <v>-925</v>
      </c>
      <c r="I146" s="67" t="s">
        <v>1577</v>
      </c>
      <c r="J146" s="68" t="s">
        <v>1578</v>
      </c>
      <c r="K146" s="67">
        <v>-925</v>
      </c>
      <c r="L146" s="67" t="s">
        <v>1111</v>
      </c>
      <c r="M146" s="68" t="s">
        <v>441</v>
      </c>
      <c r="N146" s="68"/>
      <c r="O146" s="69" t="s">
        <v>1420</v>
      </c>
      <c r="P146" s="69" t="s">
        <v>1570</v>
      </c>
    </row>
    <row r="147" spans="1:16" ht="12.75" customHeight="1" thickBot="1" x14ac:dyDescent="0.25">
      <c r="A147" s="58" t="str">
        <f t="shared" si="12"/>
        <v> AVSJ 5.35 </v>
      </c>
      <c r="B147" s="30" t="str">
        <f t="shared" si="13"/>
        <v>I</v>
      </c>
      <c r="C147" s="58">
        <f t="shared" si="14"/>
        <v>41129.65</v>
      </c>
      <c r="D147" s="28" t="str">
        <f t="shared" si="15"/>
        <v>vis</v>
      </c>
      <c r="E147" s="66">
        <f>VLOOKUP(C147,Active!C$21:E$973,3,FALSE)</f>
        <v>-2233.0027389863226</v>
      </c>
      <c r="F147" s="30" t="s">
        <v>425</v>
      </c>
      <c r="G147" s="28" t="str">
        <f t="shared" si="16"/>
        <v>41129.650</v>
      </c>
      <c r="H147" s="58">
        <f t="shared" si="17"/>
        <v>-898</v>
      </c>
      <c r="I147" s="67" t="s">
        <v>1579</v>
      </c>
      <c r="J147" s="68" t="s">
        <v>1580</v>
      </c>
      <c r="K147" s="67">
        <v>-898</v>
      </c>
      <c r="L147" s="67" t="s">
        <v>426</v>
      </c>
      <c r="M147" s="68" t="s">
        <v>441</v>
      </c>
      <c r="N147" s="68"/>
      <c r="O147" s="69" t="s">
        <v>1281</v>
      </c>
      <c r="P147" s="69" t="s">
        <v>1567</v>
      </c>
    </row>
    <row r="148" spans="1:16" ht="12.75" customHeight="1" thickBot="1" x14ac:dyDescent="0.25">
      <c r="A148" s="58" t="str">
        <f t="shared" si="12"/>
        <v> ORI 126 </v>
      </c>
      <c r="B148" s="30" t="str">
        <f t="shared" si="13"/>
        <v>I</v>
      </c>
      <c r="C148" s="58">
        <f t="shared" si="14"/>
        <v>41139.47</v>
      </c>
      <c r="D148" s="28" t="str">
        <f t="shared" si="15"/>
        <v>vis</v>
      </c>
      <c r="E148" s="66">
        <f>VLOOKUP(C148,Active!C$21:E$973,3,FALSE)</f>
        <v>-2220.9992911854056</v>
      </c>
      <c r="F148" s="30" t="s">
        <v>425</v>
      </c>
      <c r="G148" s="28" t="str">
        <f t="shared" si="16"/>
        <v>41139.470</v>
      </c>
      <c r="H148" s="58">
        <f t="shared" si="17"/>
        <v>-886</v>
      </c>
      <c r="I148" s="67" t="s">
        <v>1581</v>
      </c>
      <c r="J148" s="68" t="s">
        <v>1582</v>
      </c>
      <c r="K148" s="67">
        <v>-886</v>
      </c>
      <c r="L148" s="67" t="s">
        <v>1120</v>
      </c>
      <c r="M148" s="68" t="s">
        <v>441</v>
      </c>
      <c r="N148" s="68"/>
      <c r="O148" s="69" t="s">
        <v>1420</v>
      </c>
      <c r="P148" s="69" t="s">
        <v>1583</v>
      </c>
    </row>
    <row r="149" spans="1:16" ht="12.75" customHeight="1" thickBot="1" x14ac:dyDescent="0.25">
      <c r="A149" s="58" t="str">
        <f t="shared" si="12"/>
        <v> ORI 126 </v>
      </c>
      <c r="B149" s="30" t="str">
        <f t="shared" si="13"/>
        <v>I</v>
      </c>
      <c r="C149" s="58">
        <f t="shared" si="14"/>
        <v>41139.47</v>
      </c>
      <c r="D149" s="28" t="str">
        <f t="shared" si="15"/>
        <v>vis</v>
      </c>
      <c r="E149" s="66">
        <f>VLOOKUP(C149,Active!C$21:E$973,3,FALSE)</f>
        <v>-2220.9992911854056</v>
      </c>
      <c r="F149" s="30" t="s">
        <v>425</v>
      </c>
      <c r="G149" s="28" t="str">
        <f t="shared" si="16"/>
        <v>41139.470</v>
      </c>
      <c r="H149" s="58">
        <f t="shared" si="17"/>
        <v>-886</v>
      </c>
      <c r="I149" s="67" t="s">
        <v>1581</v>
      </c>
      <c r="J149" s="68" t="s">
        <v>1582</v>
      </c>
      <c r="K149" s="67">
        <v>-886</v>
      </c>
      <c r="L149" s="67" t="s">
        <v>1120</v>
      </c>
      <c r="M149" s="68" t="s">
        <v>441</v>
      </c>
      <c r="N149" s="68"/>
      <c r="O149" s="69" t="s">
        <v>1301</v>
      </c>
      <c r="P149" s="69" t="s">
        <v>1583</v>
      </c>
    </row>
    <row r="150" spans="1:16" ht="12.75" customHeight="1" thickBot="1" x14ac:dyDescent="0.25">
      <c r="A150" s="58" t="str">
        <f t="shared" si="12"/>
        <v> AVSJ 5.35 </v>
      </c>
      <c r="B150" s="30" t="str">
        <f t="shared" si="13"/>
        <v>I</v>
      </c>
      <c r="C150" s="58">
        <f t="shared" si="14"/>
        <v>41147.648000000001</v>
      </c>
      <c r="D150" s="28" t="str">
        <f t="shared" si="15"/>
        <v>vis</v>
      </c>
      <c r="E150" s="66">
        <f>VLOOKUP(C150,Active!C$21:E$973,3,FALSE)</f>
        <v>-2211.0029372021168</v>
      </c>
      <c r="F150" s="30" t="s">
        <v>425</v>
      </c>
      <c r="G150" s="28" t="str">
        <f t="shared" si="16"/>
        <v>41147.648</v>
      </c>
      <c r="H150" s="58">
        <f t="shared" si="17"/>
        <v>-876</v>
      </c>
      <c r="I150" s="67" t="s">
        <v>1584</v>
      </c>
      <c r="J150" s="68" t="s">
        <v>1585</v>
      </c>
      <c r="K150" s="67">
        <v>-876</v>
      </c>
      <c r="L150" s="67" t="s">
        <v>426</v>
      </c>
      <c r="M150" s="68" t="s">
        <v>441</v>
      </c>
      <c r="N150" s="68"/>
      <c r="O150" s="69" t="s">
        <v>1586</v>
      </c>
      <c r="P150" s="69" t="s">
        <v>1567</v>
      </c>
    </row>
    <row r="151" spans="1:16" ht="12.75" customHeight="1" thickBot="1" x14ac:dyDescent="0.25">
      <c r="A151" s="58" t="str">
        <f t="shared" si="12"/>
        <v> AVSJ 5.35 </v>
      </c>
      <c r="B151" s="30" t="str">
        <f t="shared" si="13"/>
        <v>I</v>
      </c>
      <c r="C151" s="58">
        <f t="shared" si="14"/>
        <v>41147.652000000002</v>
      </c>
      <c r="D151" s="28" t="str">
        <f t="shared" si="15"/>
        <v>vis</v>
      </c>
      <c r="E151" s="66">
        <f>VLOOKUP(C151,Active!C$21:E$973,3,FALSE)</f>
        <v>-2210.9980478140096</v>
      </c>
      <c r="F151" s="30" t="s">
        <v>425</v>
      </c>
      <c r="G151" s="28" t="str">
        <f t="shared" si="16"/>
        <v>41147.652</v>
      </c>
      <c r="H151" s="58">
        <f t="shared" si="17"/>
        <v>-876</v>
      </c>
      <c r="I151" s="67" t="s">
        <v>1587</v>
      </c>
      <c r="J151" s="68" t="s">
        <v>1588</v>
      </c>
      <c r="K151" s="67">
        <v>-876</v>
      </c>
      <c r="L151" s="67" t="s">
        <v>1094</v>
      </c>
      <c r="M151" s="68" t="s">
        <v>441</v>
      </c>
      <c r="N151" s="68"/>
      <c r="O151" s="69" t="s">
        <v>1538</v>
      </c>
      <c r="P151" s="69" t="s">
        <v>1567</v>
      </c>
    </row>
    <row r="152" spans="1:16" ht="12.75" customHeight="1" thickBot="1" x14ac:dyDescent="0.25">
      <c r="A152" s="58" t="str">
        <f t="shared" si="12"/>
        <v> ORI 126 </v>
      </c>
      <c r="B152" s="30" t="str">
        <f t="shared" si="13"/>
        <v>I</v>
      </c>
      <c r="C152" s="58">
        <f t="shared" si="14"/>
        <v>41148.474000000002</v>
      </c>
      <c r="D152" s="28" t="str">
        <f t="shared" si="15"/>
        <v>vis</v>
      </c>
      <c r="E152" s="66">
        <f>VLOOKUP(C152,Active!C$21:E$973,3,FALSE)</f>
        <v>-2209.9932785581686</v>
      </c>
      <c r="F152" s="30" t="s">
        <v>425</v>
      </c>
      <c r="G152" s="28" t="str">
        <f t="shared" si="16"/>
        <v>41148.474</v>
      </c>
      <c r="H152" s="58">
        <f t="shared" si="17"/>
        <v>-875</v>
      </c>
      <c r="I152" s="67" t="s">
        <v>1589</v>
      </c>
      <c r="J152" s="68" t="s">
        <v>1590</v>
      </c>
      <c r="K152" s="67">
        <v>-875</v>
      </c>
      <c r="L152" s="67" t="s">
        <v>1081</v>
      </c>
      <c r="M152" s="68" t="s">
        <v>441</v>
      </c>
      <c r="N152" s="68"/>
      <c r="O152" s="69" t="s">
        <v>1301</v>
      </c>
      <c r="P152" s="69" t="s">
        <v>1583</v>
      </c>
    </row>
    <row r="153" spans="1:16" ht="12.75" customHeight="1" thickBot="1" x14ac:dyDescent="0.25">
      <c r="A153" s="58" t="str">
        <f t="shared" si="12"/>
        <v>IBVS 584 </v>
      </c>
      <c r="B153" s="30" t="str">
        <f t="shared" si="13"/>
        <v>I</v>
      </c>
      <c r="C153" s="58">
        <f t="shared" si="14"/>
        <v>41157.464999999997</v>
      </c>
      <c r="D153" s="28" t="str">
        <f t="shared" si="15"/>
        <v>vis</v>
      </c>
      <c r="E153" s="66">
        <f>VLOOKUP(C153,Active!C$21:E$973,3,FALSE)</f>
        <v>-2199.0031564422848</v>
      </c>
      <c r="F153" s="30" t="s">
        <v>425</v>
      </c>
      <c r="G153" s="28" t="str">
        <f t="shared" si="16"/>
        <v>41157.465</v>
      </c>
      <c r="H153" s="58">
        <f t="shared" si="17"/>
        <v>-864</v>
      </c>
      <c r="I153" s="67" t="s">
        <v>1591</v>
      </c>
      <c r="J153" s="68" t="s">
        <v>1592</v>
      </c>
      <c r="K153" s="67">
        <v>-864</v>
      </c>
      <c r="L153" s="67" t="s">
        <v>426</v>
      </c>
      <c r="M153" s="68" t="s">
        <v>441</v>
      </c>
      <c r="N153" s="68"/>
      <c r="O153" s="69" t="s">
        <v>1593</v>
      </c>
      <c r="P153" s="70" t="s">
        <v>1594</v>
      </c>
    </row>
    <row r="154" spans="1:16" ht="12.75" customHeight="1" thickBot="1" x14ac:dyDescent="0.25">
      <c r="A154" s="58" t="str">
        <f t="shared" si="12"/>
        <v> ORI 126 </v>
      </c>
      <c r="B154" s="30" t="str">
        <f t="shared" si="13"/>
        <v>I</v>
      </c>
      <c r="C154" s="58">
        <f t="shared" si="14"/>
        <v>41157.468000000001</v>
      </c>
      <c r="D154" s="28" t="str">
        <f t="shared" si="15"/>
        <v>vis</v>
      </c>
      <c r="E154" s="66">
        <f>VLOOKUP(C154,Active!C$21:E$973,3,FALSE)</f>
        <v>-2198.9994894012002</v>
      </c>
      <c r="F154" s="30" t="s">
        <v>425</v>
      </c>
      <c r="G154" s="28" t="str">
        <f t="shared" si="16"/>
        <v>41157.468</v>
      </c>
      <c r="H154" s="58">
        <f t="shared" si="17"/>
        <v>-864</v>
      </c>
      <c r="I154" s="67" t="s">
        <v>1595</v>
      </c>
      <c r="J154" s="68" t="s">
        <v>1596</v>
      </c>
      <c r="K154" s="67">
        <v>-864</v>
      </c>
      <c r="L154" s="67" t="s">
        <v>1120</v>
      </c>
      <c r="M154" s="68" t="s">
        <v>441</v>
      </c>
      <c r="N154" s="68"/>
      <c r="O154" s="69" t="s">
        <v>1301</v>
      </c>
      <c r="P154" s="69" t="s">
        <v>1583</v>
      </c>
    </row>
    <row r="155" spans="1:16" ht="12.75" customHeight="1" thickBot="1" x14ac:dyDescent="0.25">
      <c r="A155" s="58" t="str">
        <f t="shared" si="12"/>
        <v>IBVS 584 </v>
      </c>
      <c r="B155" s="30" t="str">
        <f t="shared" si="13"/>
        <v>I</v>
      </c>
      <c r="C155" s="58">
        <f t="shared" si="14"/>
        <v>41157.468999999997</v>
      </c>
      <c r="D155" s="28" t="str">
        <f t="shared" si="15"/>
        <v>vis</v>
      </c>
      <c r="E155" s="66">
        <f>VLOOKUP(C155,Active!C$21:E$973,3,FALSE)</f>
        <v>-2198.9982670541776</v>
      </c>
      <c r="F155" s="30" t="s">
        <v>425</v>
      </c>
      <c r="G155" s="28" t="str">
        <f t="shared" si="16"/>
        <v>41157.469</v>
      </c>
      <c r="H155" s="58">
        <f t="shared" si="17"/>
        <v>-864</v>
      </c>
      <c r="I155" s="67" t="s">
        <v>1597</v>
      </c>
      <c r="J155" s="68" t="s">
        <v>1598</v>
      </c>
      <c r="K155" s="67">
        <v>-864</v>
      </c>
      <c r="L155" s="67" t="s">
        <v>1094</v>
      </c>
      <c r="M155" s="68" t="s">
        <v>441</v>
      </c>
      <c r="N155" s="68"/>
      <c r="O155" s="69" t="s">
        <v>1599</v>
      </c>
      <c r="P155" s="70" t="s">
        <v>1594</v>
      </c>
    </row>
    <row r="156" spans="1:16" ht="12.75" customHeight="1" thickBot="1" x14ac:dyDescent="0.25">
      <c r="A156" s="58" t="str">
        <f t="shared" si="12"/>
        <v> ORI 127 </v>
      </c>
      <c r="B156" s="30" t="str">
        <f t="shared" si="13"/>
        <v>I</v>
      </c>
      <c r="C156" s="58">
        <f t="shared" si="14"/>
        <v>41180.375999999997</v>
      </c>
      <c r="D156" s="28" t="str">
        <f t="shared" si="15"/>
        <v>vis</v>
      </c>
      <c r="E156" s="66">
        <f>VLOOKUP(C156,Active!C$21:E$973,3,FALSE)</f>
        <v>-2170.9979637165407</v>
      </c>
      <c r="F156" s="30" t="s">
        <v>425</v>
      </c>
      <c r="G156" s="28" t="str">
        <f t="shared" si="16"/>
        <v>41180.376</v>
      </c>
      <c r="H156" s="58">
        <f t="shared" si="17"/>
        <v>-836</v>
      </c>
      <c r="I156" s="67" t="s">
        <v>1600</v>
      </c>
      <c r="J156" s="68" t="s">
        <v>1601</v>
      </c>
      <c r="K156" s="67">
        <v>-836</v>
      </c>
      <c r="L156" s="67" t="s">
        <v>1094</v>
      </c>
      <c r="M156" s="68" t="s">
        <v>441</v>
      </c>
      <c r="N156" s="68"/>
      <c r="O156" s="69" t="s">
        <v>1301</v>
      </c>
      <c r="P156" s="69" t="s">
        <v>1602</v>
      </c>
    </row>
    <row r="157" spans="1:16" ht="12.75" customHeight="1" thickBot="1" x14ac:dyDescent="0.25">
      <c r="A157" s="58" t="str">
        <f t="shared" si="12"/>
        <v> ORI 129 </v>
      </c>
      <c r="B157" s="30" t="str">
        <f t="shared" si="13"/>
        <v>I</v>
      </c>
      <c r="C157" s="58">
        <f t="shared" si="14"/>
        <v>41198.374000000003</v>
      </c>
      <c r="D157" s="28" t="str">
        <f t="shared" si="15"/>
        <v>vis</v>
      </c>
      <c r="E157" s="66">
        <f>VLOOKUP(C157,Active!C$21:E$973,3,FALSE)</f>
        <v>-2148.9981619323257</v>
      </c>
      <c r="F157" s="30" t="s">
        <v>425</v>
      </c>
      <c r="G157" s="28" t="str">
        <f t="shared" si="16"/>
        <v>41198.374</v>
      </c>
      <c r="H157" s="58">
        <f t="shared" si="17"/>
        <v>-814</v>
      </c>
      <c r="I157" s="67" t="s">
        <v>1603</v>
      </c>
      <c r="J157" s="68" t="s">
        <v>1604</v>
      </c>
      <c r="K157" s="67">
        <v>-814</v>
      </c>
      <c r="L157" s="67" t="s">
        <v>1094</v>
      </c>
      <c r="M157" s="68" t="s">
        <v>441</v>
      </c>
      <c r="N157" s="68"/>
      <c r="O157" s="69" t="s">
        <v>1301</v>
      </c>
      <c r="P157" s="69" t="s">
        <v>1605</v>
      </c>
    </row>
    <row r="158" spans="1:16" ht="12.75" customHeight="1" thickBot="1" x14ac:dyDescent="0.25">
      <c r="A158" s="58" t="str">
        <f t="shared" si="12"/>
        <v> ORI 129 </v>
      </c>
      <c r="B158" s="30" t="str">
        <f t="shared" si="13"/>
        <v>I</v>
      </c>
      <c r="C158" s="58">
        <f t="shared" si="14"/>
        <v>41202.462</v>
      </c>
      <c r="D158" s="28" t="str">
        <f t="shared" si="15"/>
        <v>vis</v>
      </c>
      <c r="E158" s="66">
        <f>VLOOKUP(C158,Active!C$21:E$973,3,FALSE)</f>
        <v>-2144.0012072877125</v>
      </c>
      <c r="F158" s="30" t="s">
        <v>425</v>
      </c>
      <c r="G158" s="28" t="str">
        <f t="shared" si="16"/>
        <v>41202.462</v>
      </c>
      <c r="H158" s="58">
        <f t="shared" si="17"/>
        <v>-809</v>
      </c>
      <c r="I158" s="67" t="s">
        <v>1606</v>
      </c>
      <c r="J158" s="68" t="s">
        <v>1607</v>
      </c>
      <c r="K158" s="67">
        <v>-809</v>
      </c>
      <c r="L158" s="67" t="s">
        <v>1151</v>
      </c>
      <c r="M158" s="68" t="s">
        <v>441</v>
      </c>
      <c r="N158" s="68"/>
      <c r="O158" s="69" t="s">
        <v>1301</v>
      </c>
      <c r="P158" s="69" t="s">
        <v>1605</v>
      </c>
    </row>
    <row r="159" spans="1:16" ht="12.75" customHeight="1" thickBot="1" x14ac:dyDescent="0.25">
      <c r="A159" s="58" t="str">
        <f t="shared" si="12"/>
        <v> ORI 127 </v>
      </c>
      <c r="B159" s="30" t="str">
        <f t="shared" si="13"/>
        <v>I</v>
      </c>
      <c r="C159" s="58">
        <f t="shared" si="14"/>
        <v>41207.370000000003</v>
      </c>
      <c r="D159" s="28" t="str">
        <f t="shared" si="15"/>
        <v>vis</v>
      </c>
      <c r="E159" s="66">
        <f>VLOOKUP(C159,Active!C$21:E$973,3,FALSE)</f>
        <v>-2138.0019280813035</v>
      </c>
      <c r="F159" s="30" t="s">
        <v>425</v>
      </c>
      <c r="G159" s="28" t="str">
        <f t="shared" si="16"/>
        <v>41207.370</v>
      </c>
      <c r="H159" s="58">
        <f t="shared" si="17"/>
        <v>-803</v>
      </c>
      <c r="I159" s="67" t="s">
        <v>1608</v>
      </c>
      <c r="J159" s="68" t="s">
        <v>1609</v>
      </c>
      <c r="K159" s="67">
        <v>-803</v>
      </c>
      <c r="L159" s="67" t="s">
        <v>1151</v>
      </c>
      <c r="M159" s="68" t="s">
        <v>441</v>
      </c>
      <c r="N159" s="68"/>
      <c r="O159" s="69" t="s">
        <v>1420</v>
      </c>
      <c r="P159" s="69" t="s">
        <v>1602</v>
      </c>
    </row>
    <row r="160" spans="1:16" ht="12.75" customHeight="1" thickBot="1" x14ac:dyDescent="0.25">
      <c r="A160" s="58" t="str">
        <f t="shared" si="12"/>
        <v> ORI 129 </v>
      </c>
      <c r="B160" s="30" t="str">
        <f t="shared" si="13"/>
        <v>I</v>
      </c>
      <c r="C160" s="58">
        <f t="shared" si="14"/>
        <v>41207.375999999997</v>
      </c>
      <c r="D160" s="28" t="str">
        <f t="shared" si="15"/>
        <v>vis</v>
      </c>
      <c r="E160" s="66">
        <f>VLOOKUP(C160,Active!C$21:E$973,3,FALSE)</f>
        <v>-2137.9945939991517</v>
      </c>
      <c r="F160" s="30" t="s">
        <v>425</v>
      </c>
      <c r="G160" s="28" t="str">
        <f t="shared" si="16"/>
        <v>41207.376</v>
      </c>
      <c r="H160" s="58">
        <f t="shared" si="17"/>
        <v>-803</v>
      </c>
      <c r="I160" s="67" t="s">
        <v>1610</v>
      </c>
      <c r="J160" s="68" t="s">
        <v>1611</v>
      </c>
      <c r="K160" s="67">
        <v>-803</v>
      </c>
      <c r="L160" s="67" t="s">
        <v>1114</v>
      </c>
      <c r="M160" s="68" t="s">
        <v>441</v>
      </c>
      <c r="N160" s="68"/>
      <c r="O160" s="69" t="s">
        <v>1301</v>
      </c>
      <c r="P160" s="69" t="s">
        <v>1605</v>
      </c>
    </row>
    <row r="161" spans="1:16" ht="12.75" customHeight="1" thickBot="1" x14ac:dyDescent="0.25">
      <c r="A161" s="58" t="str">
        <f t="shared" si="12"/>
        <v> ORI 129 </v>
      </c>
      <c r="B161" s="30" t="str">
        <f t="shared" si="13"/>
        <v>I</v>
      </c>
      <c r="C161" s="58">
        <f t="shared" si="14"/>
        <v>41216.372000000003</v>
      </c>
      <c r="D161" s="28" t="str">
        <f t="shared" si="15"/>
        <v>vis</v>
      </c>
      <c r="E161" s="66">
        <f>VLOOKUP(C161,Active!C$21:E$973,3,FALSE)</f>
        <v>-2126.9983601481204</v>
      </c>
      <c r="F161" s="30" t="s">
        <v>425</v>
      </c>
      <c r="G161" s="28" t="str">
        <f t="shared" si="16"/>
        <v>41216.372</v>
      </c>
      <c r="H161" s="58">
        <f t="shared" si="17"/>
        <v>-792</v>
      </c>
      <c r="I161" s="67" t="s">
        <v>1612</v>
      </c>
      <c r="J161" s="68" t="s">
        <v>1613</v>
      </c>
      <c r="K161" s="67">
        <v>-792</v>
      </c>
      <c r="L161" s="67" t="s">
        <v>1094</v>
      </c>
      <c r="M161" s="68" t="s">
        <v>441</v>
      </c>
      <c r="N161" s="68"/>
      <c r="O161" s="69" t="s">
        <v>1301</v>
      </c>
      <c r="P161" s="69" t="s">
        <v>1605</v>
      </c>
    </row>
    <row r="162" spans="1:16" ht="12.75" customHeight="1" thickBot="1" x14ac:dyDescent="0.25">
      <c r="A162" s="58" t="str">
        <f t="shared" si="12"/>
        <v> ORI 129 </v>
      </c>
      <c r="B162" s="30" t="str">
        <f t="shared" si="13"/>
        <v>I</v>
      </c>
      <c r="C162" s="58">
        <f t="shared" si="14"/>
        <v>41225.373</v>
      </c>
      <c r="D162" s="28" t="str">
        <f t="shared" si="15"/>
        <v>vis</v>
      </c>
      <c r="E162" s="66">
        <f>VLOOKUP(C162,Active!C$21:E$973,3,FALSE)</f>
        <v>-2115.9960145619684</v>
      </c>
      <c r="F162" s="30" t="s">
        <v>425</v>
      </c>
      <c r="G162" s="28" t="str">
        <f t="shared" si="16"/>
        <v>41225.373</v>
      </c>
      <c r="H162" s="58">
        <f t="shared" si="17"/>
        <v>-781</v>
      </c>
      <c r="I162" s="67" t="s">
        <v>1614</v>
      </c>
      <c r="J162" s="68" t="s">
        <v>1615</v>
      </c>
      <c r="K162" s="67">
        <v>-781</v>
      </c>
      <c r="L162" s="67" t="s">
        <v>1127</v>
      </c>
      <c r="M162" s="68" t="s">
        <v>441</v>
      </c>
      <c r="N162" s="68"/>
      <c r="O162" s="69" t="s">
        <v>1301</v>
      </c>
      <c r="P162" s="69" t="s">
        <v>1605</v>
      </c>
    </row>
    <row r="163" spans="1:16" ht="12.75" customHeight="1" thickBot="1" x14ac:dyDescent="0.25">
      <c r="A163" s="58" t="str">
        <f t="shared" si="12"/>
        <v> ORI 127 </v>
      </c>
      <c r="B163" s="30" t="str">
        <f t="shared" si="13"/>
        <v>I</v>
      </c>
      <c r="C163" s="58">
        <f t="shared" si="14"/>
        <v>41234.364999999998</v>
      </c>
      <c r="D163" s="28" t="str">
        <f t="shared" si="15"/>
        <v>vis</v>
      </c>
      <c r="E163" s="66">
        <f>VLOOKUP(C163,Active!C$21:E$973,3,FALSE)</f>
        <v>-2105.0046700990533</v>
      </c>
      <c r="F163" s="30" t="s">
        <v>425</v>
      </c>
      <c r="G163" s="28" t="str">
        <f t="shared" si="16"/>
        <v>41234.365</v>
      </c>
      <c r="H163" s="58">
        <f t="shared" si="17"/>
        <v>-770</v>
      </c>
      <c r="I163" s="67" t="s">
        <v>1616</v>
      </c>
      <c r="J163" s="68" t="s">
        <v>1617</v>
      </c>
      <c r="K163" s="67">
        <v>-770</v>
      </c>
      <c r="L163" s="67" t="s">
        <v>1049</v>
      </c>
      <c r="M163" s="68" t="s">
        <v>441</v>
      </c>
      <c r="N163" s="68"/>
      <c r="O163" s="69" t="s">
        <v>1234</v>
      </c>
      <c r="P163" s="69" t="s">
        <v>1602</v>
      </c>
    </row>
    <row r="164" spans="1:16" ht="12.75" customHeight="1" thickBot="1" x14ac:dyDescent="0.25">
      <c r="A164" s="58" t="str">
        <f t="shared" si="12"/>
        <v> BBS 1 </v>
      </c>
      <c r="B164" s="30" t="str">
        <f t="shared" si="13"/>
        <v>I</v>
      </c>
      <c r="C164" s="58">
        <f t="shared" si="14"/>
        <v>41257.279000000002</v>
      </c>
      <c r="D164" s="28" t="str">
        <f t="shared" si="15"/>
        <v>vis</v>
      </c>
      <c r="E164" s="66">
        <f>VLOOKUP(C164,Active!C$21:E$973,3,FALSE)</f>
        <v>-2076.9958103322238</v>
      </c>
      <c r="F164" s="30" t="s">
        <v>425</v>
      </c>
      <c r="G164" s="28" t="str">
        <f t="shared" si="16"/>
        <v>41257.279</v>
      </c>
      <c r="H164" s="58">
        <f t="shared" si="17"/>
        <v>-742</v>
      </c>
      <c r="I164" s="67" t="s">
        <v>1618</v>
      </c>
      <c r="J164" s="68" t="s">
        <v>1619</v>
      </c>
      <c r="K164" s="67">
        <v>-742</v>
      </c>
      <c r="L164" s="67" t="s">
        <v>1127</v>
      </c>
      <c r="M164" s="68" t="s">
        <v>441</v>
      </c>
      <c r="N164" s="68"/>
      <c r="O164" s="69" t="s">
        <v>1301</v>
      </c>
      <c r="P164" s="69" t="s">
        <v>1620</v>
      </c>
    </row>
    <row r="165" spans="1:16" ht="12.75" customHeight="1" thickBot="1" x14ac:dyDescent="0.25">
      <c r="A165" s="58" t="str">
        <f t="shared" si="12"/>
        <v> BBS 2 </v>
      </c>
      <c r="B165" s="30" t="str">
        <f t="shared" si="13"/>
        <v>I</v>
      </c>
      <c r="C165" s="58">
        <f t="shared" si="14"/>
        <v>41354.629000000001</v>
      </c>
      <c r="D165" s="28" t="str">
        <f t="shared" si="15"/>
        <v>vis</v>
      </c>
      <c r="E165" s="66">
        <f>VLOOKUP(C165,Active!C$21:E$973,3,FALSE)</f>
        <v>-1958.0003272956396</v>
      </c>
      <c r="F165" s="30" t="s">
        <v>425</v>
      </c>
      <c r="G165" s="28" t="str">
        <f t="shared" si="16"/>
        <v>41354.629</v>
      </c>
      <c r="H165" s="58">
        <f t="shared" si="17"/>
        <v>-623</v>
      </c>
      <c r="I165" s="67" t="s">
        <v>1621</v>
      </c>
      <c r="J165" s="68" t="s">
        <v>1622</v>
      </c>
      <c r="K165" s="67">
        <v>-623</v>
      </c>
      <c r="L165" s="67" t="s">
        <v>1111</v>
      </c>
      <c r="M165" s="68" t="s">
        <v>441</v>
      </c>
      <c r="N165" s="68"/>
      <c r="O165" s="69" t="s">
        <v>1234</v>
      </c>
      <c r="P165" s="69" t="s">
        <v>1623</v>
      </c>
    </row>
    <row r="166" spans="1:16" ht="12.75" customHeight="1" thickBot="1" x14ac:dyDescent="0.25">
      <c r="A166" s="58" t="str">
        <f t="shared" si="12"/>
        <v>IBVS 779 </v>
      </c>
      <c r="B166" s="30" t="str">
        <f t="shared" si="13"/>
        <v>I</v>
      </c>
      <c r="C166" s="58">
        <f t="shared" si="14"/>
        <v>41395.535000000003</v>
      </c>
      <c r="D166" s="28" t="str">
        <f t="shared" si="15"/>
        <v>vis</v>
      </c>
      <c r="E166" s="66">
        <f>VLOOKUP(C166,Active!C$21:E$973,3,FALSE)</f>
        <v>-1907.9989998267656</v>
      </c>
      <c r="F166" s="30" t="s">
        <v>425</v>
      </c>
      <c r="G166" s="28" t="str">
        <f t="shared" si="16"/>
        <v>41395.535</v>
      </c>
      <c r="H166" s="58">
        <f t="shared" si="17"/>
        <v>-573</v>
      </c>
      <c r="I166" s="67" t="s">
        <v>1624</v>
      </c>
      <c r="J166" s="68" t="s">
        <v>1625</v>
      </c>
      <c r="K166" s="67">
        <v>-573</v>
      </c>
      <c r="L166" s="67" t="s">
        <v>1170</v>
      </c>
      <c r="M166" s="68" t="s">
        <v>441</v>
      </c>
      <c r="N166" s="68"/>
      <c r="O166" s="69" t="s">
        <v>1575</v>
      </c>
      <c r="P166" s="70" t="s">
        <v>1576</v>
      </c>
    </row>
    <row r="167" spans="1:16" ht="12.75" customHeight="1" thickBot="1" x14ac:dyDescent="0.25">
      <c r="A167" s="58" t="str">
        <f t="shared" si="12"/>
        <v> BBS 2 </v>
      </c>
      <c r="B167" s="30" t="str">
        <f t="shared" si="13"/>
        <v>I</v>
      </c>
      <c r="C167" s="58">
        <f t="shared" si="14"/>
        <v>41395.535000000003</v>
      </c>
      <c r="D167" s="28" t="str">
        <f t="shared" si="15"/>
        <v>vis</v>
      </c>
      <c r="E167" s="66">
        <f>VLOOKUP(C167,Active!C$21:E$973,3,FALSE)</f>
        <v>-1907.9989998267656</v>
      </c>
      <c r="F167" s="30" t="s">
        <v>425</v>
      </c>
      <c r="G167" s="28" t="str">
        <f t="shared" si="16"/>
        <v>41395.535</v>
      </c>
      <c r="H167" s="58">
        <f t="shared" si="17"/>
        <v>-573</v>
      </c>
      <c r="I167" s="67" t="s">
        <v>1624</v>
      </c>
      <c r="J167" s="68" t="s">
        <v>1625</v>
      </c>
      <c r="K167" s="67">
        <v>-573</v>
      </c>
      <c r="L167" s="67" t="s">
        <v>1170</v>
      </c>
      <c r="M167" s="68" t="s">
        <v>441</v>
      </c>
      <c r="N167" s="68"/>
      <c r="O167" s="69" t="s">
        <v>1301</v>
      </c>
      <c r="P167" s="69" t="s">
        <v>1623</v>
      </c>
    </row>
    <row r="168" spans="1:16" ht="12.75" customHeight="1" thickBot="1" x14ac:dyDescent="0.25">
      <c r="A168" s="58" t="str">
        <f t="shared" si="12"/>
        <v> BBS 3 </v>
      </c>
      <c r="B168" s="30" t="str">
        <f t="shared" si="13"/>
        <v>I</v>
      </c>
      <c r="C168" s="58">
        <f t="shared" si="14"/>
        <v>41436.44</v>
      </c>
      <c r="D168" s="28" t="str">
        <f t="shared" si="15"/>
        <v>vis</v>
      </c>
      <c r="E168" s="66">
        <f>VLOOKUP(C168,Active!C$21:E$973,3,FALSE)</f>
        <v>-1857.9988947049228</v>
      </c>
      <c r="F168" s="30" t="s">
        <v>425</v>
      </c>
      <c r="G168" s="28" t="str">
        <f t="shared" si="16"/>
        <v>41436.440</v>
      </c>
      <c r="H168" s="58">
        <f t="shared" si="17"/>
        <v>-523</v>
      </c>
      <c r="I168" s="67" t="s">
        <v>1626</v>
      </c>
      <c r="J168" s="68" t="s">
        <v>1627</v>
      </c>
      <c r="K168" s="67">
        <v>-523</v>
      </c>
      <c r="L168" s="67" t="s">
        <v>1170</v>
      </c>
      <c r="M168" s="68" t="s">
        <v>441</v>
      </c>
      <c r="N168" s="68"/>
      <c r="O168" s="69" t="s">
        <v>1301</v>
      </c>
      <c r="P168" s="69" t="s">
        <v>1628</v>
      </c>
    </row>
    <row r="169" spans="1:16" ht="12.75" customHeight="1" thickBot="1" x14ac:dyDescent="0.25">
      <c r="A169" s="58" t="str">
        <f t="shared" si="12"/>
        <v> BBS 3 </v>
      </c>
      <c r="B169" s="30" t="str">
        <f t="shared" si="13"/>
        <v>I</v>
      </c>
      <c r="C169" s="58">
        <f t="shared" si="14"/>
        <v>41449.525000000001</v>
      </c>
      <c r="D169" s="28" t="str">
        <f t="shared" si="15"/>
        <v>vis</v>
      </c>
      <c r="E169" s="66">
        <f>VLOOKUP(C169,Active!C$21:E$973,3,FALSE)</f>
        <v>-1842.0044838622559</v>
      </c>
      <c r="F169" s="30" t="s">
        <v>425</v>
      </c>
      <c r="G169" s="28" t="str">
        <f t="shared" si="16"/>
        <v>41449.525</v>
      </c>
      <c r="H169" s="58">
        <f t="shared" si="17"/>
        <v>-507</v>
      </c>
      <c r="I169" s="67" t="s">
        <v>1629</v>
      </c>
      <c r="J169" s="68" t="s">
        <v>1630</v>
      </c>
      <c r="K169" s="67">
        <v>-507</v>
      </c>
      <c r="L169" s="67" t="s">
        <v>1049</v>
      </c>
      <c r="M169" s="68" t="s">
        <v>441</v>
      </c>
      <c r="N169" s="68"/>
      <c r="O169" s="69" t="s">
        <v>1234</v>
      </c>
      <c r="P169" s="69" t="s">
        <v>1628</v>
      </c>
    </row>
    <row r="170" spans="1:16" ht="12.75" customHeight="1" thickBot="1" x14ac:dyDescent="0.25">
      <c r="A170" s="58" t="str">
        <f t="shared" si="12"/>
        <v> BBS 3 </v>
      </c>
      <c r="B170" s="30" t="str">
        <f t="shared" si="13"/>
        <v>I</v>
      </c>
      <c r="C170" s="58">
        <f t="shared" si="14"/>
        <v>41472.440999999999</v>
      </c>
      <c r="D170" s="28" t="str">
        <f t="shared" si="15"/>
        <v>vis</v>
      </c>
      <c r="E170" s="66">
        <f>VLOOKUP(C170,Active!C$21:E$973,3,FALSE)</f>
        <v>-1813.9931794013817</v>
      </c>
      <c r="F170" s="30" t="s">
        <v>425</v>
      </c>
      <c r="G170" s="28" t="str">
        <f t="shared" si="16"/>
        <v>41472.441</v>
      </c>
      <c r="H170" s="58">
        <f t="shared" si="17"/>
        <v>-479</v>
      </c>
      <c r="I170" s="67" t="s">
        <v>1631</v>
      </c>
      <c r="J170" s="68" t="s">
        <v>1632</v>
      </c>
      <c r="K170" s="67">
        <v>-479</v>
      </c>
      <c r="L170" s="67" t="s">
        <v>1081</v>
      </c>
      <c r="M170" s="68" t="s">
        <v>441</v>
      </c>
      <c r="N170" s="68"/>
      <c r="O170" s="69" t="s">
        <v>1301</v>
      </c>
      <c r="P170" s="69" t="s">
        <v>1628</v>
      </c>
    </row>
    <row r="171" spans="1:16" ht="12.75" customHeight="1" thickBot="1" x14ac:dyDescent="0.25">
      <c r="A171" s="58" t="str">
        <f t="shared" si="12"/>
        <v> BBS 3 </v>
      </c>
      <c r="B171" s="30" t="str">
        <f t="shared" si="13"/>
        <v>I</v>
      </c>
      <c r="C171" s="58">
        <f t="shared" si="14"/>
        <v>41490.434000000001</v>
      </c>
      <c r="D171" s="28" t="str">
        <f t="shared" si="15"/>
        <v>vis</v>
      </c>
      <c r="E171" s="66">
        <f>VLOOKUP(C171,Active!C$21:E$973,3,FALSE)</f>
        <v>-1791.9994893523058</v>
      </c>
      <c r="F171" s="30" t="s">
        <v>425</v>
      </c>
      <c r="G171" s="28" t="str">
        <f t="shared" si="16"/>
        <v>41490.434</v>
      </c>
      <c r="H171" s="58">
        <f t="shared" si="17"/>
        <v>-457</v>
      </c>
      <c r="I171" s="67" t="s">
        <v>1633</v>
      </c>
      <c r="J171" s="68" t="s">
        <v>1634</v>
      </c>
      <c r="K171" s="67">
        <v>-457</v>
      </c>
      <c r="L171" s="67" t="s">
        <v>1120</v>
      </c>
      <c r="M171" s="68" t="s">
        <v>441</v>
      </c>
      <c r="N171" s="68"/>
      <c r="O171" s="69" t="s">
        <v>1234</v>
      </c>
      <c r="P171" s="69" t="s">
        <v>1628</v>
      </c>
    </row>
    <row r="172" spans="1:16" ht="12.75" customHeight="1" thickBot="1" x14ac:dyDescent="0.25">
      <c r="A172" s="58" t="str">
        <f t="shared" si="12"/>
        <v> BBS 3 </v>
      </c>
      <c r="B172" s="30" t="str">
        <f t="shared" si="13"/>
        <v>I</v>
      </c>
      <c r="C172" s="58">
        <f t="shared" si="14"/>
        <v>41490.436000000002</v>
      </c>
      <c r="D172" s="28" t="str">
        <f t="shared" si="15"/>
        <v>vis</v>
      </c>
      <c r="E172" s="66">
        <f>VLOOKUP(C172,Active!C$21:E$973,3,FALSE)</f>
        <v>-1791.997044658252</v>
      </c>
      <c r="F172" s="30" t="s">
        <v>425</v>
      </c>
      <c r="G172" s="28" t="str">
        <f t="shared" si="16"/>
        <v>41490.436</v>
      </c>
      <c r="H172" s="58">
        <f t="shared" si="17"/>
        <v>-457</v>
      </c>
      <c r="I172" s="67" t="s">
        <v>1635</v>
      </c>
      <c r="J172" s="68" t="s">
        <v>1636</v>
      </c>
      <c r="K172" s="67">
        <v>-457</v>
      </c>
      <c r="L172" s="67" t="s">
        <v>1027</v>
      </c>
      <c r="M172" s="68" t="s">
        <v>441</v>
      </c>
      <c r="N172" s="68"/>
      <c r="O172" s="69" t="s">
        <v>1420</v>
      </c>
      <c r="P172" s="69" t="s">
        <v>1628</v>
      </c>
    </row>
    <row r="173" spans="1:16" ht="12.75" customHeight="1" thickBot="1" x14ac:dyDescent="0.25">
      <c r="A173" s="58" t="str">
        <f t="shared" si="12"/>
        <v> BBS 3 </v>
      </c>
      <c r="B173" s="30" t="str">
        <f t="shared" si="13"/>
        <v>I</v>
      </c>
      <c r="C173" s="58">
        <f t="shared" si="14"/>
        <v>41490.438999999998</v>
      </c>
      <c r="D173" s="28" t="str">
        <f t="shared" si="15"/>
        <v>vis</v>
      </c>
      <c r="E173" s="66">
        <f>VLOOKUP(C173,Active!C$21:E$973,3,FALSE)</f>
        <v>-1791.9933776171761</v>
      </c>
      <c r="F173" s="30" t="s">
        <v>425</v>
      </c>
      <c r="G173" s="28" t="str">
        <f t="shared" si="16"/>
        <v>41490.439</v>
      </c>
      <c r="H173" s="58">
        <f t="shared" si="17"/>
        <v>-457</v>
      </c>
      <c r="I173" s="67" t="s">
        <v>1637</v>
      </c>
      <c r="J173" s="68" t="s">
        <v>1638</v>
      </c>
      <c r="K173" s="67">
        <v>-457</v>
      </c>
      <c r="L173" s="67" t="s">
        <v>1081</v>
      </c>
      <c r="M173" s="68" t="s">
        <v>441</v>
      </c>
      <c r="N173" s="68"/>
      <c r="O173" s="69" t="s">
        <v>1301</v>
      </c>
      <c r="P173" s="69" t="s">
        <v>1628</v>
      </c>
    </row>
    <row r="174" spans="1:16" ht="12.75" customHeight="1" thickBot="1" x14ac:dyDescent="0.25">
      <c r="A174" s="58" t="str">
        <f t="shared" si="12"/>
        <v> BBS 4 </v>
      </c>
      <c r="B174" s="30" t="str">
        <f t="shared" si="13"/>
        <v>I</v>
      </c>
      <c r="C174" s="58">
        <f t="shared" si="14"/>
        <v>41503.523999999998</v>
      </c>
      <c r="D174" s="28" t="str">
        <f t="shared" si="15"/>
        <v>vis</v>
      </c>
      <c r="E174" s="66">
        <f>VLOOKUP(C174,Active!C$21:E$973,3,FALSE)</f>
        <v>-1775.9989667745092</v>
      </c>
      <c r="F174" s="30" t="s">
        <v>425</v>
      </c>
      <c r="G174" s="28" t="str">
        <f t="shared" si="16"/>
        <v>41503.524</v>
      </c>
      <c r="H174" s="58">
        <f t="shared" si="17"/>
        <v>-441</v>
      </c>
      <c r="I174" s="67" t="s">
        <v>1639</v>
      </c>
      <c r="J174" s="68" t="s">
        <v>1640</v>
      </c>
      <c r="K174" s="67">
        <v>-441</v>
      </c>
      <c r="L174" s="67" t="s">
        <v>1170</v>
      </c>
      <c r="M174" s="68" t="s">
        <v>441</v>
      </c>
      <c r="N174" s="68"/>
      <c r="O174" s="69" t="s">
        <v>1234</v>
      </c>
      <c r="P174" s="69" t="s">
        <v>1641</v>
      </c>
    </row>
    <row r="175" spans="1:16" ht="12.75" customHeight="1" thickBot="1" x14ac:dyDescent="0.25">
      <c r="A175" s="58" t="str">
        <f t="shared" si="12"/>
        <v> BBS 4 </v>
      </c>
      <c r="B175" s="30" t="str">
        <f t="shared" si="13"/>
        <v>I</v>
      </c>
      <c r="C175" s="58">
        <f t="shared" si="14"/>
        <v>41512.521999999997</v>
      </c>
      <c r="D175" s="28" t="str">
        <f t="shared" si="15"/>
        <v>vis</v>
      </c>
      <c r="E175" s="66">
        <f>VLOOKUP(C175,Active!C$21:E$973,3,FALSE)</f>
        <v>-1765.0002882294332</v>
      </c>
      <c r="F175" s="30" t="s">
        <v>425</v>
      </c>
      <c r="G175" s="28" t="str">
        <f t="shared" si="16"/>
        <v>41512.522</v>
      </c>
      <c r="H175" s="58">
        <f t="shared" si="17"/>
        <v>-430</v>
      </c>
      <c r="I175" s="67" t="s">
        <v>1642</v>
      </c>
      <c r="J175" s="68" t="s">
        <v>1643</v>
      </c>
      <c r="K175" s="67">
        <v>-430</v>
      </c>
      <c r="L175" s="67" t="s">
        <v>1111</v>
      </c>
      <c r="M175" s="68" t="s">
        <v>441</v>
      </c>
      <c r="N175" s="68"/>
      <c r="O175" s="69" t="s">
        <v>1301</v>
      </c>
      <c r="P175" s="69" t="s">
        <v>1641</v>
      </c>
    </row>
    <row r="176" spans="1:16" ht="12.75" customHeight="1" thickBot="1" x14ac:dyDescent="0.25">
      <c r="A176" s="58" t="str">
        <f t="shared" si="12"/>
        <v> AVSJ 5.35 </v>
      </c>
      <c r="B176" s="30" t="str">
        <f t="shared" si="13"/>
        <v>I</v>
      </c>
      <c r="C176" s="58">
        <f t="shared" si="14"/>
        <v>41515.798999999999</v>
      </c>
      <c r="D176" s="28" t="str">
        <f t="shared" si="15"/>
        <v>vis</v>
      </c>
      <c r="E176" s="66">
        <f>VLOOKUP(C176,Active!C$21:E$973,3,FALSE)</f>
        <v>-1760.9946570233612</v>
      </c>
      <c r="F176" s="30" t="s">
        <v>425</v>
      </c>
      <c r="G176" s="28" t="str">
        <f t="shared" si="16"/>
        <v>41515.799</v>
      </c>
      <c r="H176" s="58">
        <f t="shared" si="17"/>
        <v>-426</v>
      </c>
      <c r="I176" s="67" t="s">
        <v>1644</v>
      </c>
      <c r="J176" s="68" t="s">
        <v>1645</v>
      </c>
      <c r="K176" s="67">
        <v>-426</v>
      </c>
      <c r="L176" s="67" t="s">
        <v>1114</v>
      </c>
      <c r="M176" s="68" t="s">
        <v>441</v>
      </c>
      <c r="N176" s="68"/>
      <c r="O176" s="69" t="s">
        <v>1646</v>
      </c>
      <c r="P176" s="69" t="s">
        <v>1567</v>
      </c>
    </row>
    <row r="177" spans="1:16" ht="12.75" customHeight="1" thickBot="1" x14ac:dyDescent="0.25">
      <c r="A177" s="58" t="str">
        <f t="shared" si="12"/>
        <v> BBS 4 </v>
      </c>
      <c r="B177" s="30" t="str">
        <f t="shared" si="13"/>
        <v>I</v>
      </c>
      <c r="C177" s="58">
        <f t="shared" si="14"/>
        <v>41521.529000000002</v>
      </c>
      <c r="D177" s="28" t="str">
        <f t="shared" si="15"/>
        <v>vis</v>
      </c>
      <c r="E177" s="66">
        <f>VLOOKUP(C177,Active!C$21:E$973,3,FALSE)</f>
        <v>-1753.9906085611112</v>
      </c>
      <c r="F177" s="30" t="s">
        <v>425</v>
      </c>
      <c r="G177" s="28" t="str">
        <f t="shared" si="16"/>
        <v>41521.529</v>
      </c>
      <c r="H177" s="58">
        <f t="shared" si="17"/>
        <v>-419</v>
      </c>
      <c r="I177" s="67" t="s">
        <v>1647</v>
      </c>
      <c r="J177" s="68" t="s">
        <v>1648</v>
      </c>
      <c r="K177" s="67">
        <v>-419</v>
      </c>
      <c r="L177" s="67" t="s">
        <v>978</v>
      </c>
      <c r="M177" s="68" t="s">
        <v>441</v>
      </c>
      <c r="N177" s="68"/>
      <c r="O177" s="69" t="s">
        <v>1234</v>
      </c>
      <c r="P177" s="69" t="s">
        <v>1641</v>
      </c>
    </row>
    <row r="178" spans="1:16" ht="12.75" customHeight="1" thickBot="1" x14ac:dyDescent="0.25">
      <c r="A178" s="58" t="str">
        <f t="shared" si="12"/>
        <v> AVSJ 5.35 </v>
      </c>
      <c r="B178" s="30" t="str">
        <f t="shared" si="13"/>
        <v>I</v>
      </c>
      <c r="C178" s="58">
        <f t="shared" si="14"/>
        <v>41533.792000000001</v>
      </c>
      <c r="D178" s="28" t="str">
        <f t="shared" si="15"/>
        <v>vis</v>
      </c>
      <c r="E178" s="66">
        <f>VLOOKUP(C178,Active!C$21:E$973,3,FALSE)</f>
        <v>-1739.0009669742851</v>
      </c>
      <c r="F178" s="30" t="s">
        <v>425</v>
      </c>
      <c r="G178" s="28" t="str">
        <f t="shared" si="16"/>
        <v>41533.792</v>
      </c>
      <c r="H178" s="58">
        <f t="shared" si="17"/>
        <v>-404</v>
      </c>
      <c r="I178" s="67" t="s">
        <v>1649</v>
      </c>
      <c r="J178" s="68" t="s">
        <v>1650</v>
      </c>
      <c r="K178" s="67">
        <v>-404</v>
      </c>
      <c r="L178" s="67" t="s">
        <v>1111</v>
      </c>
      <c r="M178" s="68" t="s">
        <v>441</v>
      </c>
      <c r="N178" s="68"/>
      <c r="O178" s="69" t="s">
        <v>1158</v>
      </c>
      <c r="P178" s="69" t="s">
        <v>1567</v>
      </c>
    </row>
    <row r="179" spans="1:16" ht="12.75" customHeight="1" thickBot="1" x14ac:dyDescent="0.25">
      <c r="A179" s="58" t="str">
        <f t="shared" si="12"/>
        <v> BBS 5 </v>
      </c>
      <c r="B179" s="30" t="str">
        <f t="shared" si="13"/>
        <v>I</v>
      </c>
      <c r="C179" s="58">
        <f t="shared" si="14"/>
        <v>41553.427000000003</v>
      </c>
      <c r="D179" s="28" t="str">
        <f t="shared" si="15"/>
        <v>vis</v>
      </c>
      <c r="E179" s="66">
        <f>VLOOKUP(C179,Active!C$21:E$973,3,FALSE)</f>
        <v>-1715.0001831075815</v>
      </c>
      <c r="F179" s="30" t="s">
        <v>425</v>
      </c>
      <c r="G179" s="28" t="str">
        <f t="shared" si="16"/>
        <v>41553.427</v>
      </c>
      <c r="H179" s="58">
        <f t="shared" si="17"/>
        <v>-380</v>
      </c>
      <c r="I179" s="67" t="s">
        <v>1651</v>
      </c>
      <c r="J179" s="68" t="s">
        <v>1652</v>
      </c>
      <c r="K179" s="67">
        <v>-380</v>
      </c>
      <c r="L179" s="67" t="s">
        <v>1111</v>
      </c>
      <c r="M179" s="68" t="s">
        <v>441</v>
      </c>
      <c r="N179" s="68"/>
      <c r="O179" s="69" t="s">
        <v>1301</v>
      </c>
      <c r="P179" s="69" t="s">
        <v>1653</v>
      </c>
    </row>
    <row r="180" spans="1:16" ht="12.75" customHeight="1" thickBot="1" x14ac:dyDescent="0.25">
      <c r="A180" s="58" t="str">
        <f t="shared" si="12"/>
        <v> AVSJ 5.35 </v>
      </c>
      <c r="B180" s="30" t="str">
        <f t="shared" si="13"/>
        <v>I</v>
      </c>
      <c r="C180" s="58">
        <f t="shared" si="14"/>
        <v>41562.427000000003</v>
      </c>
      <c r="D180" s="28" t="str">
        <f t="shared" si="15"/>
        <v>vis</v>
      </c>
      <c r="E180" s="66">
        <f>VLOOKUP(C180,Active!C$21:E$973,3,FALSE)</f>
        <v>-1703.9990598684517</v>
      </c>
      <c r="F180" s="30" t="s">
        <v>425</v>
      </c>
      <c r="G180" s="28" t="str">
        <f t="shared" si="16"/>
        <v>41562.427</v>
      </c>
      <c r="H180" s="58">
        <f t="shared" si="17"/>
        <v>-369</v>
      </c>
      <c r="I180" s="67" t="s">
        <v>1662</v>
      </c>
      <c r="J180" s="68" t="s">
        <v>1663</v>
      </c>
      <c r="K180" s="67">
        <v>-369</v>
      </c>
      <c r="L180" s="67" t="s">
        <v>1170</v>
      </c>
      <c r="M180" s="68" t="s">
        <v>441</v>
      </c>
      <c r="N180" s="68"/>
      <c r="O180" s="69" t="s">
        <v>1221</v>
      </c>
      <c r="P180" s="69" t="s">
        <v>1567</v>
      </c>
    </row>
    <row r="181" spans="1:16" ht="12.75" customHeight="1" thickBot="1" x14ac:dyDescent="0.25">
      <c r="A181" s="58" t="str">
        <f t="shared" si="12"/>
        <v> BBS 5 </v>
      </c>
      <c r="B181" s="30" t="str">
        <f t="shared" si="13"/>
        <v>I</v>
      </c>
      <c r="C181" s="58">
        <f t="shared" si="14"/>
        <v>41562.428999999996</v>
      </c>
      <c r="D181" s="28" t="str">
        <f t="shared" si="15"/>
        <v>vis</v>
      </c>
      <c r="E181" s="66">
        <f>VLOOKUP(C181,Active!C$21:E$973,3,FALSE)</f>
        <v>-1703.996615174407</v>
      </c>
      <c r="F181" s="30" t="s">
        <v>425</v>
      </c>
      <c r="G181" s="28" t="str">
        <f t="shared" si="16"/>
        <v>41562.429</v>
      </c>
      <c r="H181" s="58">
        <f t="shared" si="17"/>
        <v>-369</v>
      </c>
      <c r="I181" s="67" t="s">
        <v>1664</v>
      </c>
      <c r="J181" s="68" t="s">
        <v>1665</v>
      </c>
      <c r="K181" s="67">
        <v>-369</v>
      </c>
      <c r="L181" s="67" t="s">
        <v>1027</v>
      </c>
      <c r="M181" s="68" t="s">
        <v>441</v>
      </c>
      <c r="N181" s="68"/>
      <c r="O181" s="69" t="s">
        <v>1301</v>
      </c>
      <c r="P181" s="69" t="s">
        <v>1653</v>
      </c>
    </row>
    <row r="182" spans="1:16" ht="12.75" customHeight="1" thickBot="1" x14ac:dyDescent="0.25">
      <c r="A182" s="58" t="str">
        <f t="shared" si="12"/>
        <v> BBS 5 </v>
      </c>
      <c r="B182" s="30" t="str">
        <f t="shared" si="13"/>
        <v>I</v>
      </c>
      <c r="C182" s="58">
        <f t="shared" si="14"/>
        <v>41562.43</v>
      </c>
      <c r="D182" s="28" t="str">
        <f t="shared" si="15"/>
        <v>vis</v>
      </c>
      <c r="E182" s="66">
        <f>VLOOKUP(C182,Active!C$21:E$973,3,FALSE)</f>
        <v>-1703.9953928273758</v>
      </c>
      <c r="F182" s="30" t="s">
        <v>425</v>
      </c>
      <c r="G182" s="28" t="str">
        <f t="shared" si="16"/>
        <v>41562.430</v>
      </c>
      <c r="H182" s="58">
        <f t="shared" si="17"/>
        <v>-369</v>
      </c>
      <c r="I182" s="67" t="s">
        <v>1666</v>
      </c>
      <c r="J182" s="68" t="s">
        <v>1667</v>
      </c>
      <c r="K182" s="67">
        <v>-369</v>
      </c>
      <c r="L182" s="67" t="s">
        <v>1127</v>
      </c>
      <c r="M182" s="68" t="s">
        <v>441</v>
      </c>
      <c r="N182" s="68"/>
      <c r="O182" s="69" t="s">
        <v>1234</v>
      </c>
      <c r="P182" s="69" t="s">
        <v>1653</v>
      </c>
    </row>
    <row r="183" spans="1:16" ht="12.75" customHeight="1" thickBot="1" x14ac:dyDescent="0.25">
      <c r="A183" s="58" t="str">
        <f t="shared" si="12"/>
        <v> AVSJ 5.35 </v>
      </c>
      <c r="B183" s="30" t="str">
        <f t="shared" si="13"/>
        <v>I</v>
      </c>
      <c r="C183" s="58">
        <f t="shared" si="14"/>
        <v>41570.608</v>
      </c>
      <c r="D183" s="28" t="str">
        <f t="shared" si="15"/>
        <v>vis</v>
      </c>
      <c r="E183" s="66">
        <f>VLOOKUP(C183,Active!C$21:E$973,3,FALSE)</f>
        <v>-1693.9990388440867</v>
      </c>
      <c r="F183" s="30" t="s">
        <v>425</v>
      </c>
      <c r="G183" s="28" t="str">
        <f t="shared" si="16"/>
        <v>41570.608</v>
      </c>
      <c r="H183" s="58">
        <f t="shared" si="17"/>
        <v>-359</v>
      </c>
      <c r="I183" s="67" t="s">
        <v>1668</v>
      </c>
      <c r="J183" s="68" t="s">
        <v>1669</v>
      </c>
      <c r="K183" s="67">
        <v>-359</v>
      </c>
      <c r="L183" s="67" t="s">
        <v>1170</v>
      </c>
      <c r="M183" s="68" t="s">
        <v>441</v>
      </c>
      <c r="N183" s="68"/>
      <c r="O183" s="69" t="s">
        <v>1586</v>
      </c>
      <c r="P183" s="69" t="s">
        <v>1567</v>
      </c>
    </row>
    <row r="184" spans="1:16" ht="12.75" customHeight="1" thickBot="1" x14ac:dyDescent="0.25">
      <c r="A184" s="58" t="str">
        <f t="shared" si="12"/>
        <v> BBS 5 </v>
      </c>
      <c r="B184" s="30" t="str">
        <f t="shared" si="13"/>
        <v>I</v>
      </c>
      <c r="C184" s="58">
        <f t="shared" si="14"/>
        <v>41571.428</v>
      </c>
      <c r="D184" s="28" t="str">
        <f t="shared" si="15"/>
        <v>vis</v>
      </c>
      <c r="E184" s="66">
        <f>VLOOKUP(C184,Active!C$21:E$973,3,FALSE)</f>
        <v>-1692.9967142822998</v>
      </c>
      <c r="F184" s="30" t="s">
        <v>425</v>
      </c>
      <c r="G184" s="28" t="str">
        <f t="shared" si="16"/>
        <v>41571.428</v>
      </c>
      <c r="H184" s="58">
        <f t="shared" si="17"/>
        <v>-358</v>
      </c>
      <c r="I184" s="67" t="s">
        <v>1670</v>
      </c>
      <c r="J184" s="68" t="s">
        <v>1671</v>
      </c>
      <c r="K184" s="67">
        <v>-358</v>
      </c>
      <c r="L184" s="67" t="s">
        <v>1027</v>
      </c>
      <c r="M184" s="68" t="s">
        <v>441</v>
      </c>
      <c r="N184" s="68"/>
      <c r="O184" s="69" t="s">
        <v>1301</v>
      </c>
      <c r="P184" s="69" t="s">
        <v>1653</v>
      </c>
    </row>
    <row r="185" spans="1:16" ht="12.75" customHeight="1" thickBot="1" x14ac:dyDescent="0.25">
      <c r="A185" s="58" t="str">
        <f t="shared" si="12"/>
        <v> BBS 5 </v>
      </c>
      <c r="B185" s="30" t="str">
        <f t="shared" si="13"/>
        <v>I</v>
      </c>
      <c r="C185" s="58">
        <f t="shared" si="14"/>
        <v>41585.332999999999</v>
      </c>
      <c r="D185" s="28" t="str">
        <f t="shared" si="15"/>
        <v>vis</v>
      </c>
      <c r="E185" s="66">
        <f>VLOOKUP(C185,Active!C$21:E$973,3,FALSE)</f>
        <v>-1675.9999788778459</v>
      </c>
      <c r="F185" s="30" t="s">
        <v>425</v>
      </c>
      <c r="G185" s="28" t="str">
        <f t="shared" si="16"/>
        <v>41585.333</v>
      </c>
      <c r="H185" s="58">
        <f t="shared" si="17"/>
        <v>-341</v>
      </c>
      <c r="I185" s="67" t="s">
        <v>1672</v>
      </c>
      <c r="J185" s="68" t="s">
        <v>1673</v>
      </c>
      <c r="K185" s="67">
        <v>-341</v>
      </c>
      <c r="L185" s="67" t="s">
        <v>1111</v>
      </c>
      <c r="M185" s="68" t="s">
        <v>441</v>
      </c>
      <c r="N185" s="68"/>
      <c r="O185" s="69" t="s">
        <v>1301</v>
      </c>
      <c r="P185" s="69" t="s">
        <v>1653</v>
      </c>
    </row>
    <row r="186" spans="1:16" ht="12.75" customHeight="1" thickBot="1" x14ac:dyDescent="0.25">
      <c r="A186" s="58" t="str">
        <f t="shared" si="12"/>
        <v> BBS 5 </v>
      </c>
      <c r="B186" s="30" t="str">
        <f t="shared" si="13"/>
        <v>I</v>
      </c>
      <c r="C186" s="58">
        <f t="shared" si="14"/>
        <v>41585.336000000003</v>
      </c>
      <c r="D186" s="28" t="str">
        <f t="shared" si="15"/>
        <v>vis</v>
      </c>
      <c r="E186" s="66">
        <f>VLOOKUP(C186,Active!C$21:E$973,3,FALSE)</f>
        <v>-1675.9963118367609</v>
      </c>
      <c r="F186" s="30" t="s">
        <v>425</v>
      </c>
      <c r="G186" s="28" t="str">
        <f t="shared" si="16"/>
        <v>41585.336</v>
      </c>
      <c r="H186" s="58">
        <f t="shared" si="17"/>
        <v>-341</v>
      </c>
      <c r="I186" s="67" t="s">
        <v>1674</v>
      </c>
      <c r="J186" s="68" t="s">
        <v>1675</v>
      </c>
      <c r="K186" s="67">
        <v>-341</v>
      </c>
      <c r="L186" s="67" t="s">
        <v>1027</v>
      </c>
      <c r="M186" s="68" t="s">
        <v>441</v>
      </c>
      <c r="N186" s="68"/>
      <c r="O186" s="69" t="s">
        <v>1234</v>
      </c>
      <c r="P186" s="69" t="s">
        <v>1653</v>
      </c>
    </row>
    <row r="187" spans="1:16" ht="12.75" customHeight="1" thickBot="1" x14ac:dyDescent="0.25">
      <c r="A187" s="58" t="str">
        <f t="shared" si="12"/>
        <v> BBS 6 </v>
      </c>
      <c r="B187" s="30" t="str">
        <f t="shared" si="13"/>
        <v>I</v>
      </c>
      <c r="C187" s="58">
        <f t="shared" si="14"/>
        <v>41594.33</v>
      </c>
      <c r="D187" s="28" t="str">
        <f t="shared" si="15"/>
        <v>vis</v>
      </c>
      <c r="E187" s="66">
        <f>VLOOKUP(C187,Active!C$21:E$973,3,FALSE)</f>
        <v>-1665.0025226797923</v>
      </c>
      <c r="F187" s="30" t="s">
        <v>425</v>
      </c>
      <c r="G187" s="28" t="str">
        <f t="shared" si="16"/>
        <v>41594.330</v>
      </c>
      <c r="H187" s="58">
        <f t="shared" si="17"/>
        <v>-330</v>
      </c>
      <c r="I187" s="67" t="s">
        <v>1678</v>
      </c>
      <c r="J187" s="68" t="s">
        <v>1679</v>
      </c>
      <c r="K187" s="67">
        <v>-330</v>
      </c>
      <c r="L187" s="67" t="s">
        <v>426</v>
      </c>
      <c r="M187" s="68" t="s">
        <v>441</v>
      </c>
      <c r="N187" s="68"/>
      <c r="O187" s="69" t="s">
        <v>1472</v>
      </c>
      <c r="P187" s="69" t="s">
        <v>1680</v>
      </c>
    </row>
    <row r="188" spans="1:16" ht="12.75" customHeight="1" thickBot="1" x14ac:dyDescent="0.25">
      <c r="A188" s="58" t="str">
        <f t="shared" si="12"/>
        <v> BBS 9 </v>
      </c>
      <c r="B188" s="30" t="str">
        <f t="shared" si="13"/>
        <v>I</v>
      </c>
      <c r="C188" s="58">
        <f t="shared" si="14"/>
        <v>41814.394</v>
      </c>
      <c r="D188" s="28" t="str">
        <f t="shared" si="15"/>
        <v>vis</v>
      </c>
      <c r="E188" s="66">
        <f>VLOOKUP(C188,Active!C$21:E$973,3,FALSE)</f>
        <v>-1396.0079466247021</v>
      </c>
      <c r="F188" s="30" t="s">
        <v>425</v>
      </c>
      <c r="G188" s="28" t="str">
        <f t="shared" si="16"/>
        <v>41814.394</v>
      </c>
      <c r="H188" s="58">
        <f t="shared" si="17"/>
        <v>-61</v>
      </c>
      <c r="I188" s="67" t="s">
        <v>1681</v>
      </c>
      <c r="J188" s="68" t="s">
        <v>1682</v>
      </c>
      <c r="K188" s="67">
        <v>-61</v>
      </c>
      <c r="L188" s="67" t="s">
        <v>1140</v>
      </c>
      <c r="M188" s="68" t="s">
        <v>441</v>
      </c>
      <c r="N188" s="68"/>
      <c r="O188" s="69" t="s">
        <v>1301</v>
      </c>
      <c r="P188" s="69" t="s">
        <v>1683</v>
      </c>
    </row>
    <row r="189" spans="1:16" ht="13.5" thickBot="1" x14ac:dyDescent="0.25">
      <c r="A189" s="58" t="str">
        <f t="shared" si="12"/>
        <v> BBS 9 </v>
      </c>
      <c r="B189" s="30" t="str">
        <f t="shared" si="13"/>
        <v>I</v>
      </c>
      <c r="C189" s="58">
        <f t="shared" si="14"/>
        <v>41823.398999999998</v>
      </c>
      <c r="D189" s="28" t="str">
        <f t="shared" si="15"/>
        <v>vis</v>
      </c>
      <c r="E189" s="66">
        <f>VLOOKUP(C189,Active!C$21:E$973,3,FALSE)</f>
        <v>-1385.0007116504426</v>
      </c>
      <c r="F189" s="30" t="s">
        <v>425</v>
      </c>
      <c r="G189" s="28" t="str">
        <f t="shared" si="16"/>
        <v>41823.399</v>
      </c>
      <c r="H189" s="58">
        <f t="shared" si="17"/>
        <v>-50</v>
      </c>
      <c r="I189" s="67" t="s">
        <v>1684</v>
      </c>
      <c r="J189" s="68" t="s">
        <v>1685</v>
      </c>
      <c r="K189" s="67">
        <v>-50</v>
      </c>
      <c r="L189" s="67" t="s">
        <v>1111</v>
      </c>
      <c r="M189" s="68" t="s">
        <v>441</v>
      </c>
      <c r="N189" s="68"/>
      <c r="O189" s="69" t="s">
        <v>1301</v>
      </c>
      <c r="P189" s="69" t="s">
        <v>1683</v>
      </c>
    </row>
    <row r="190" spans="1:16" ht="13.5" thickBot="1" x14ac:dyDescent="0.25">
      <c r="A190" s="58" t="str">
        <f t="shared" si="12"/>
        <v> BBS 10 </v>
      </c>
      <c r="B190" s="30" t="str">
        <f t="shared" si="13"/>
        <v>I</v>
      </c>
      <c r="C190" s="58">
        <f t="shared" si="14"/>
        <v>41845.49</v>
      </c>
      <c r="D190" s="28" t="str">
        <f t="shared" si="15"/>
        <v>vis</v>
      </c>
      <c r="E190" s="66">
        <f>VLOOKUP(C190,Active!C$21:E$973,3,FALSE)</f>
        <v>-1357.9978434864852</v>
      </c>
      <c r="F190" s="30" t="s">
        <v>425</v>
      </c>
      <c r="G190" s="28" t="str">
        <f t="shared" si="16"/>
        <v>41845.490</v>
      </c>
      <c r="H190" s="58">
        <f t="shared" si="17"/>
        <v>-23</v>
      </c>
      <c r="I190" s="67" t="s">
        <v>1686</v>
      </c>
      <c r="J190" s="68" t="s">
        <v>1687</v>
      </c>
      <c r="K190" s="67">
        <v>-23</v>
      </c>
      <c r="L190" s="67" t="s">
        <v>1094</v>
      </c>
      <c r="M190" s="68" t="s">
        <v>441</v>
      </c>
      <c r="N190" s="68"/>
      <c r="O190" s="69" t="s">
        <v>1301</v>
      </c>
      <c r="P190" s="69" t="s">
        <v>1688</v>
      </c>
    </row>
    <row r="191" spans="1:16" ht="13.5" thickBot="1" x14ac:dyDescent="0.25">
      <c r="A191" s="58" t="str">
        <f t="shared" si="12"/>
        <v> BBS 10 </v>
      </c>
      <c r="B191" s="30" t="str">
        <f t="shared" si="13"/>
        <v>I</v>
      </c>
      <c r="C191" s="58">
        <f t="shared" si="14"/>
        <v>41849.578000000001</v>
      </c>
      <c r="D191" s="28" t="str">
        <f t="shared" si="15"/>
        <v>vis</v>
      </c>
      <c r="E191" s="66">
        <f>VLOOKUP(C191,Active!C$21:E$973,3,FALSE)</f>
        <v>-1353.0008888418631</v>
      </c>
      <c r="F191" s="30" t="s">
        <v>425</v>
      </c>
      <c r="G191" s="28" t="str">
        <f t="shared" si="16"/>
        <v>41849.578</v>
      </c>
      <c r="H191" s="58">
        <f t="shared" si="17"/>
        <v>-18</v>
      </c>
      <c r="I191" s="67" t="s">
        <v>1689</v>
      </c>
      <c r="J191" s="68" t="s">
        <v>1690</v>
      </c>
      <c r="K191" s="67">
        <v>-18</v>
      </c>
      <c r="L191" s="67" t="s">
        <v>1111</v>
      </c>
      <c r="M191" s="68" t="s">
        <v>441</v>
      </c>
      <c r="N191" s="68"/>
      <c r="O191" s="69" t="s">
        <v>1234</v>
      </c>
      <c r="P191" s="69" t="s">
        <v>1688</v>
      </c>
    </row>
    <row r="192" spans="1:16" ht="13.5" thickBot="1" x14ac:dyDescent="0.25">
      <c r="A192" s="58" t="str">
        <f t="shared" si="12"/>
        <v> BBS 10 </v>
      </c>
      <c r="B192" s="30" t="str">
        <f t="shared" si="13"/>
        <v>I</v>
      </c>
      <c r="C192" s="58">
        <f t="shared" si="14"/>
        <v>41849.580999999998</v>
      </c>
      <c r="D192" s="28" t="str">
        <f t="shared" si="15"/>
        <v>vis</v>
      </c>
      <c r="E192" s="66">
        <f>VLOOKUP(C192,Active!C$21:E$973,3,FALSE)</f>
        <v>-1352.997221800787</v>
      </c>
      <c r="F192" s="30" t="s">
        <v>425</v>
      </c>
      <c r="G192" s="28" t="str">
        <f t="shared" si="16"/>
        <v>41849.581</v>
      </c>
      <c r="H192" s="58">
        <f t="shared" si="17"/>
        <v>-18</v>
      </c>
      <c r="I192" s="67" t="s">
        <v>1691</v>
      </c>
      <c r="J192" s="68" t="s">
        <v>1692</v>
      </c>
      <c r="K192" s="67">
        <v>-18</v>
      </c>
      <c r="L192" s="67" t="s">
        <v>1027</v>
      </c>
      <c r="M192" s="68" t="s">
        <v>441</v>
      </c>
      <c r="N192" s="68"/>
      <c r="O192" s="69" t="s">
        <v>1301</v>
      </c>
      <c r="P192" s="69" t="s">
        <v>1688</v>
      </c>
    </row>
    <row r="193" spans="1:16" ht="13.5" thickBot="1" x14ac:dyDescent="0.25">
      <c r="A193" s="58" t="str">
        <f t="shared" si="12"/>
        <v> BBS 10 </v>
      </c>
      <c r="B193" s="30" t="str">
        <f t="shared" si="13"/>
        <v>I</v>
      </c>
      <c r="C193" s="58">
        <f t="shared" si="14"/>
        <v>41850.396000000001</v>
      </c>
      <c r="D193" s="28" t="str">
        <f t="shared" si="15"/>
        <v>vis</v>
      </c>
      <c r="E193" s="66">
        <f>VLOOKUP(C193,Active!C$21:E$973,3,FALSE)</f>
        <v>-1352.0010089741297</v>
      </c>
      <c r="F193" s="30" t="s">
        <v>425</v>
      </c>
      <c r="G193" s="28" t="str">
        <f t="shared" si="16"/>
        <v>41850.396</v>
      </c>
      <c r="H193" s="58">
        <f t="shared" si="17"/>
        <v>-17</v>
      </c>
      <c r="I193" s="67" t="s">
        <v>1693</v>
      </c>
      <c r="J193" s="68" t="s">
        <v>1694</v>
      </c>
      <c r="K193" s="67">
        <v>-17</v>
      </c>
      <c r="L193" s="67" t="s">
        <v>1111</v>
      </c>
      <c r="M193" s="68" t="s">
        <v>441</v>
      </c>
      <c r="N193" s="68"/>
      <c r="O193" s="69" t="s">
        <v>1301</v>
      </c>
      <c r="P193" s="69" t="s">
        <v>1688</v>
      </c>
    </row>
    <row r="194" spans="1:16" ht="13.5" thickBot="1" x14ac:dyDescent="0.25">
      <c r="A194" s="58" t="str">
        <f t="shared" si="12"/>
        <v> BBS 10 </v>
      </c>
      <c r="B194" s="30" t="str">
        <f t="shared" si="13"/>
        <v>I</v>
      </c>
      <c r="C194" s="58">
        <f t="shared" si="14"/>
        <v>41859.396000000001</v>
      </c>
      <c r="D194" s="28" t="str">
        <f t="shared" si="15"/>
        <v>vis</v>
      </c>
      <c r="E194" s="66">
        <f>VLOOKUP(C194,Active!C$21:E$973,3,FALSE)</f>
        <v>-1340.9998857350001</v>
      </c>
      <c r="F194" s="30" t="s">
        <v>425</v>
      </c>
      <c r="G194" s="28" t="str">
        <f t="shared" si="16"/>
        <v>41859.396</v>
      </c>
      <c r="H194" s="58">
        <f t="shared" si="17"/>
        <v>-6</v>
      </c>
      <c r="I194" s="67" t="s">
        <v>1695</v>
      </c>
      <c r="J194" s="68" t="s">
        <v>1696</v>
      </c>
      <c r="K194" s="67">
        <v>-6</v>
      </c>
      <c r="L194" s="67" t="s">
        <v>1111</v>
      </c>
      <c r="M194" s="68" t="s">
        <v>441</v>
      </c>
      <c r="N194" s="68"/>
      <c r="O194" s="69" t="s">
        <v>1234</v>
      </c>
      <c r="P194" s="69" t="s">
        <v>1688</v>
      </c>
    </row>
    <row r="195" spans="1:16" ht="13.5" thickBot="1" x14ac:dyDescent="0.25">
      <c r="A195" s="58" t="str">
        <f t="shared" si="12"/>
        <v> BBS 10 </v>
      </c>
      <c r="B195" s="30" t="str">
        <f t="shared" si="13"/>
        <v>I</v>
      </c>
      <c r="C195" s="58">
        <f t="shared" si="14"/>
        <v>41877.394</v>
      </c>
      <c r="D195" s="28" t="str">
        <f t="shared" si="15"/>
        <v>vis</v>
      </c>
      <c r="E195" s="66">
        <f>VLOOKUP(C195,Active!C$21:E$973,3,FALSE)</f>
        <v>-1319.0000839507943</v>
      </c>
      <c r="F195" s="30" t="s">
        <v>425</v>
      </c>
      <c r="G195" s="28" t="str">
        <f t="shared" si="16"/>
        <v>41877.394</v>
      </c>
      <c r="H195" s="58">
        <f t="shared" si="17"/>
        <v>16</v>
      </c>
      <c r="I195" s="67" t="s">
        <v>1697</v>
      </c>
      <c r="J195" s="68" t="s">
        <v>1698</v>
      </c>
      <c r="K195" s="67">
        <v>16</v>
      </c>
      <c r="L195" s="67" t="s">
        <v>1111</v>
      </c>
      <c r="M195" s="68" t="s">
        <v>441</v>
      </c>
      <c r="N195" s="68"/>
      <c r="O195" s="69" t="s">
        <v>1234</v>
      </c>
      <c r="P195" s="69" t="s">
        <v>1688</v>
      </c>
    </row>
    <row r="196" spans="1:16" ht="13.5" thickBot="1" x14ac:dyDescent="0.25">
      <c r="A196" s="58" t="str">
        <f t="shared" si="12"/>
        <v> BBS 10 </v>
      </c>
      <c r="B196" s="30" t="str">
        <f t="shared" si="13"/>
        <v>I</v>
      </c>
      <c r="C196" s="58">
        <f t="shared" si="14"/>
        <v>41877.396999999997</v>
      </c>
      <c r="D196" s="28" t="str">
        <f t="shared" si="15"/>
        <v>vis</v>
      </c>
      <c r="E196" s="66">
        <f>VLOOKUP(C196,Active!C$21:E$973,3,FALSE)</f>
        <v>-1318.9964169097184</v>
      </c>
      <c r="F196" s="30" t="s">
        <v>425</v>
      </c>
      <c r="G196" s="28" t="str">
        <f t="shared" si="16"/>
        <v>41877.397</v>
      </c>
      <c r="H196" s="58">
        <f t="shared" si="17"/>
        <v>16</v>
      </c>
      <c r="I196" s="67" t="s">
        <v>1699</v>
      </c>
      <c r="J196" s="68" t="s">
        <v>1700</v>
      </c>
      <c r="K196" s="67">
        <v>16</v>
      </c>
      <c r="L196" s="67" t="s">
        <v>1027</v>
      </c>
      <c r="M196" s="68" t="s">
        <v>441</v>
      </c>
      <c r="N196" s="68"/>
      <c r="O196" s="69" t="s">
        <v>1301</v>
      </c>
      <c r="P196" s="69" t="s">
        <v>1688</v>
      </c>
    </row>
    <row r="197" spans="1:16" ht="13.5" thickBot="1" x14ac:dyDescent="0.25">
      <c r="A197" s="58" t="str">
        <f t="shared" si="12"/>
        <v> BBS 10 </v>
      </c>
      <c r="B197" s="30" t="str">
        <f t="shared" si="13"/>
        <v>I</v>
      </c>
      <c r="C197" s="58">
        <f t="shared" si="14"/>
        <v>41895.394999999997</v>
      </c>
      <c r="D197" s="28" t="str">
        <f t="shared" si="15"/>
        <v>vis</v>
      </c>
      <c r="E197" s="66">
        <f>VLOOKUP(C197,Active!C$21:E$973,3,FALSE)</f>
        <v>-1296.9966151255128</v>
      </c>
      <c r="F197" s="30" t="s">
        <v>425</v>
      </c>
      <c r="G197" s="28" t="str">
        <f t="shared" si="16"/>
        <v>41895.395</v>
      </c>
      <c r="H197" s="58">
        <f t="shared" si="17"/>
        <v>38</v>
      </c>
      <c r="I197" s="67" t="s">
        <v>1701</v>
      </c>
      <c r="J197" s="68" t="s">
        <v>1702</v>
      </c>
      <c r="K197" s="67">
        <v>38</v>
      </c>
      <c r="L197" s="67" t="s">
        <v>1027</v>
      </c>
      <c r="M197" s="68" t="s">
        <v>441</v>
      </c>
      <c r="N197" s="68"/>
      <c r="O197" s="69" t="s">
        <v>1301</v>
      </c>
      <c r="P197" s="69" t="s">
        <v>1688</v>
      </c>
    </row>
    <row r="198" spans="1:16" ht="13.5" thickBot="1" x14ac:dyDescent="0.25">
      <c r="A198" s="58" t="str">
        <f t="shared" si="12"/>
        <v> BBS 11 </v>
      </c>
      <c r="B198" s="30" t="str">
        <f t="shared" si="13"/>
        <v>I</v>
      </c>
      <c r="C198" s="58">
        <f t="shared" si="14"/>
        <v>41903.578000000001</v>
      </c>
      <c r="D198" s="28" t="str">
        <f t="shared" si="15"/>
        <v>vis</v>
      </c>
      <c r="E198" s="66">
        <f>VLOOKUP(C198,Active!C$21:E$973,3,FALSE)</f>
        <v>-1286.9941494070852</v>
      </c>
      <c r="F198" s="30" t="s">
        <v>425</v>
      </c>
      <c r="G198" s="28" t="str">
        <f t="shared" si="16"/>
        <v>41903.578</v>
      </c>
      <c r="H198" s="58">
        <f t="shared" si="17"/>
        <v>48</v>
      </c>
      <c r="I198" s="67" t="s">
        <v>1703</v>
      </c>
      <c r="J198" s="68" t="s">
        <v>1704</v>
      </c>
      <c r="K198" s="67">
        <v>48</v>
      </c>
      <c r="L198" s="67" t="s">
        <v>1114</v>
      </c>
      <c r="M198" s="68" t="s">
        <v>441</v>
      </c>
      <c r="N198" s="68"/>
      <c r="O198" s="69" t="s">
        <v>1234</v>
      </c>
      <c r="P198" s="69" t="s">
        <v>1705</v>
      </c>
    </row>
    <row r="199" spans="1:16" ht="13.5" thickBot="1" x14ac:dyDescent="0.25">
      <c r="A199" s="58" t="str">
        <f t="shared" si="12"/>
        <v> BBS 11 </v>
      </c>
      <c r="B199" s="30" t="str">
        <f t="shared" si="13"/>
        <v>I</v>
      </c>
      <c r="C199" s="58">
        <f t="shared" si="14"/>
        <v>41904.391000000003</v>
      </c>
      <c r="D199" s="28" t="str">
        <f t="shared" si="15"/>
        <v>vis</v>
      </c>
      <c r="E199" s="66">
        <f>VLOOKUP(C199,Active!C$21:E$973,3,FALSE)</f>
        <v>-1286.0003812744815</v>
      </c>
      <c r="F199" s="30" t="s">
        <v>425</v>
      </c>
      <c r="G199" s="28" t="str">
        <f t="shared" si="16"/>
        <v>41904.391</v>
      </c>
      <c r="H199" s="58">
        <f t="shared" si="17"/>
        <v>49</v>
      </c>
      <c r="I199" s="67" t="s">
        <v>1706</v>
      </c>
      <c r="J199" s="68" t="s">
        <v>1707</v>
      </c>
      <c r="K199" s="67">
        <v>49</v>
      </c>
      <c r="L199" s="67" t="s">
        <v>1111</v>
      </c>
      <c r="M199" s="68" t="s">
        <v>441</v>
      </c>
      <c r="N199" s="68"/>
      <c r="O199" s="69" t="s">
        <v>1301</v>
      </c>
      <c r="P199" s="69" t="s">
        <v>1705</v>
      </c>
    </row>
    <row r="200" spans="1:16" ht="13.5" thickBot="1" x14ac:dyDescent="0.25">
      <c r="A200" s="58" t="str">
        <f t="shared" si="12"/>
        <v> BBS 11 </v>
      </c>
      <c r="B200" s="30" t="str">
        <f t="shared" si="13"/>
        <v>I</v>
      </c>
      <c r="C200" s="58">
        <f t="shared" si="14"/>
        <v>41913.391000000003</v>
      </c>
      <c r="D200" s="28" t="str">
        <f t="shared" si="15"/>
        <v>vis</v>
      </c>
      <c r="E200" s="66">
        <f>VLOOKUP(C200,Active!C$21:E$973,3,FALSE)</f>
        <v>-1274.9992580353517</v>
      </c>
      <c r="F200" s="30" t="s">
        <v>425</v>
      </c>
      <c r="G200" s="28" t="str">
        <f t="shared" si="16"/>
        <v>41913.391</v>
      </c>
      <c r="H200" s="58">
        <f t="shared" si="17"/>
        <v>60</v>
      </c>
      <c r="I200" s="67" t="s">
        <v>1708</v>
      </c>
      <c r="J200" s="68" t="s">
        <v>1709</v>
      </c>
      <c r="K200" s="67">
        <v>60</v>
      </c>
      <c r="L200" s="67" t="s">
        <v>1120</v>
      </c>
      <c r="M200" s="68" t="s">
        <v>441</v>
      </c>
      <c r="N200" s="68"/>
      <c r="O200" s="69" t="s">
        <v>1301</v>
      </c>
      <c r="P200" s="69" t="s">
        <v>1705</v>
      </c>
    </row>
    <row r="201" spans="1:16" ht="13.5" thickBot="1" x14ac:dyDescent="0.25">
      <c r="A201" s="58" t="str">
        <f t="shared" si="12"/>
        <v> BRNO 17 </v>
      </c>
      <c r="B201" s="30" t="str">
        <f t="shared" si="13"/>
        <v>I</v>
      </c>
      <c r="C201" s="58">
        <f t="shared" si="14"/>
        <v>41922.394999999997</v>
      </c>
      <c r="D201" s="28" t="str">
        <f t="shared" si="15"/>
        <v>vis</v>
      </c>
      <c r="E201" s="66">
        <f>VLOOKUP(C201,Active!C$21:E$973,3,FALSE)</f>
        <v>-1263.9932454081238</v>
      </c>
      <c r="F201" s="30" t="s">
        <v>425</v>
      </c>
      <c r="G201" s="28" t="str">
        <f t="shared" si="16"/>
        <v>41922.395</v>
      </c>
      <c r="H201" s="58">
        <f t="shared" si="17"/>
        <v>71</v>
      </c>
      <c r="I201" s="67" t="s">
        <v>1727</v>
      </c>
      <c r="J201" s="68" t="s">
        <v>1728</v>
      </c>
      <c r="K201" s="67">
        <v>71</v>
      </c>
      <c r="L201" s="67" t="s">
        <v>1081</v>
      </c>
      <c r="M201" s="68" t="s">
        <v>441</v>
      </c>
      <c r="N201" s="68"/>
      <c r="O201" s="69" t="s">
        <v>1729</v>
      </c>
      <c r="P201" s="69" t="s">
        <v>1657</v>
      </c>
    </row>
    <row r="202" spans="1:16" ht="13.5" thickBot="1" x14ac:dyDescent="0.25">
      <c r="A202" s="58" t="str">
        <f t="shared" si="12"/>
        <v>IBVS 937 </v>
      </c>
      <c r="B202" s="30" t="str">
        <f t="shared" si="13"/>
        <v>I</v>
      </c>
      <c r="C202" s="58">
        <f t="shared" si="14"/>
        <v>41931.389000000003</v>
      </c>
      <c r="D202" s="28" t="str">
        <f t="shared" si="15"/>
        <v>vis</v>
      </c>
      <c r="E202" s="66">
        <f>VLOOKUP(C202,Active!C$21:E$973,3,FALSE)</f>
        <v>-1252.9994562511461</v>
      </c>
      <c r="F202" s="30" t="s">
        <v>425</v>
      </c>
      <c r="G202" s="28" t="str">
        <f t="shared" si="16"/>
        <v>41931.389</v>
      </c>
      <c r="H202" s="58">
        <f t="shared" si="17"/>
        <v>82</v>
      </c>
      <c r="I202" s="67" t="s">
        <v>1730</v>
      </c>
      <c r="J202" s="68" t="s">
        <v>1731</v>
      </c>
      <c r="K202" s="67">
        <v>82</v>
      </c>
      <c r="L202" s="67" t="s">
        <v>1120</v>
      </c>
      <c r="M202" s="68" t="s">
        <v>892</v>
      </c>
      <c r="N202" s="68" t="s">
        <v>893</v>
      </c>
      <c r="O202" s="69" t="s">
        <v>1732</v>
      </c>
      <c r="P202" s="70" t="s">
        <v>1733</v>
      </c>
    </row>
    <row r="203" spans="1:16" ht="13.5" thickBot="1" x14ac:dyDescent="0.25">
      <c r="A203" s="58" t="str">
        <f t="shared" ref="A203:A266" si="18">P203</f>
        <v> BBS 11 </v>
      </c>
      <c r="B203" s="30" t="str">
        <f t="shared" ref="B203:B266" si="19">IF(H203=INT(H203),"I","II")</f>
        <v>I</v>
      </c>
      <c r="C203" s="58">
        <f t="shared" ref="C203:C266" si="20">1*G203</f>
        <v>41931.39</v>
      </c>
      <c r="D203" s="28" t="str">
        <f t="shared" ref="D203:D266" si="21">VLOOKUP(F203,I$1:J$5,2,FALSE)</f>
        <v>vis</v>
      </c>
      <c r="E203" s="66">
        <f>VLOOKUP(C203,Active!C$21:E$973,3,FALSE)</f>
        <v>-1252.9982339041237</v>
      </c>
      <c r="F203" s="30" t="s">
        <v>425</v>
      </c>
      <c r="G203" s="28" t="str">
        <f t="shared" ref="G203:G266" si="22">MID(I203,3,LEN(I203)-3)</f>
        <v>41931.390</v>
      </c>
      <c r="H203" s="58">
        <f t="shared" ref="H203:H266" si="23">1*K203</f>
        <v>82</v>
      </c>
      <c r="I203" s="67" t="s">
        <v>1734</v>
      </c>
      <c r="J203" s="68" t="s">
        <v>1735</v>
      </c>
      <c r="K203" s="67">
        <v>82</v>
      </c>
      <c r="L203" s="67" t="s">
        <v>1094</v>
      </c>
      <c r="M203" s="68" t="s">
        <v>441</v>
      </c>
      <c r="N203" s="68"/>
      <c r="O203" s="69" t="s">
        <v>1301</v>
      </c>
      <c r="P203" s="69" t="s">
        <v>1705</v>
      </c>
    </row>
    <row r="204" spans="1:16" ht="13.5" thickBot="1" x14ac:dyDescent="0.25">
      <c r="A204" s="58" t="str">
        <f t="shared" si="18"/>
        <v> BBS 11 </v>
      </c>
      <c r="B204" s="30" t="str">
        <f t="shared" si="19"/>
        <v>I</v>
      </c>
      <c r="C204" s="58">
        <f t="shared" si="20"/>
        <v>41954.3</v>
      </c>
      <c r="D204" s="28" t="str">
        <f t="shared" si="21"/>
        <v>vis</v>
      </c>
      <c r="E204" s="66">
        <f>VLOOKUP(C204,Active!C$21:E$973,3,FALSE)</f>
        <v>-1224.9942635254017</v>
      </c>
      <c r="F204" s="30" t="s">
        <v>425</v>
      </c>
      <c r="G204" s="28" t="str">
        <f t="shared" si="22"/>
        <v>41954.300</v>
      </c>
      <c r="H204" s="58">
        <f t="shared" si="23"/>
        <v>110</v>
      </c>
      <c r="I204" s="67" t="s">
        <v>1736</v>
      </c>
      <c r="J204" s="68" t="s">
        <v>1737</v>
      </c>
      <c r="K204" s="67">
        <v>110</v>
      </c>
      <c r="L204" s="67" t="s">
        <v>1114</v>
      </c>
      <c r="M204" s="68" t="s">
        <v>441</v>
      </c>
      <c r="N204" s="68"/>
      <c r="O204" s="69" t="s">
        <v>1234</v>
      </c>
      <c r="P204" s="69" t="s">
        <v>1705</v>
      </c>
    </row>
    <row r="205" spans="1:16" ht="13.5" thickBot="1" x14ac:dyDescent="0.25">
      <c r="A205" s="58" t="str">
        <f t="shared" si="18"/>
        <v> AVSJ 5.87 </v>
      </c>
      <c r="B205" s="30" t="str">
        <f t="shared" si="19"/>
        <v>I</v>
      </c>
      <c r="C205" s="58">
        <f t="shared" si="20"/>
        <v>41956.749000000003</v>
      </c>
      <c r="D205" s="28" t="str">
        <f t="shared" si="21"/>
        <v>vis</v>
      </c>
      <c r="E205" s="66">
        <f>VLOOKUP(C205,Active!C$21:E$973,3,FALSE)</f>
        <v>-1222.0007356573312</v>
      </c>
      <c r="F205" s="30" t="s">
        <v>425</v>
      </c>
      <c r="G205" s="28" t="str">
        <f t="shared" si="22"/>
        <v>41956.749</v>
      </c>
      <c r="H205" s="58">
        <f t="shared" si="23"/>
        <v>113</v>
      </c>
      <c r="I205" s="67" t="s">
        <v>1738</v>
      </c>
      <c r="J205" s="68" t="s">
        <v>1739</v>
      </c>
      <c r="K205" s="67">
        <v>113</v>
      </c>
      <c r="L205" s="67" t="s">
        <v>1111</v>
      </c>
      <c r="M205" s="68" t="s">
        <v>441</v>
      </c>
      <c r="N205" s="68"/>
      <c r="O205" s="69" t="s">
        <v>1158</v>
      </c>
      <c r="P205" s="69" t="s">
        <v>1740</v>
      </c>
    </row>
    <row r="206" spans="1:16" ht="13.5" thickBot="1" x14ac:dyDescent="0.25">
      <c r="A206" s="58" t="str">
        <f t="shared" si="18"/>
        <v> BBS 12 </v>
      </c>
      <c r="B206" s="30" t="str">
        <f t="shared" si="19"/>
        <v>I</v>
      </c>
      <c r="C206" s="58">
        <f t="shared" si="20"/>
        <v>41981.296000000002</v>
      </c>
      <c r="D206" s="28" t="str">
        <f t="shared" si="21"/>
        <v>vis</v>
      </c>
      <c r="E206" s="66">
        <f>VLOOKUP(C206,Active!C$21:E$973,3,FALSE)</f>
        <v>-1191.9957831961199</v>
      </c>
      <c r="F206" s="30" t="s">
        <v>425</v>
      </c>
      <c r="G206" s="28" t="str">
        <f t="shared" si="22"/>
        <v>41981.296</v>
      </c>
      <c r="H206" s="58">
        <f t="shared" si="23"/>
        <v>143</v>
      </c>
      <c r="I206" s="67" t="s">
        <v>1741</v>
      </c>
      <c r="J206" s="68" t="s">
        <v>1742</v>
      </c>
      <c r="K206" s="67">
        <v>143</v>
      </c>
      <c r="L206" s="67" t="s">
        <v>1127</v>
      </c>
      <c r="M206" s="68" t="s">
        <v>441</v>
      </c>
      <c r="N206" s="68"/>
      <c r="O206" s="69" t="s">
        <v>1301</v>
      </c>
      <c r="P206" s="69" t="s">
        <v>1743</v>
      </c>
    </row>
    <row r="207" spans="1:16" ht="13.5" thickBot="1" x14ac:dyDescent="0.25">
      <c r="A207" s="58" t="str">
        <f t="shared" si="18"/>
        <v> BBS 12 </v>
      </c>
      <c r="B207" s="30" t="str">
        <f t="shared" si="19"/>
        <v>I</v>
      </c>
      <c r="C207" s="58">
        <f t="shared" si="20"/>
        <v>42008.288</v>
      </c>
      <c r="D207" s="28" t="str">
        <f t="shared" si="21"/>
        <v>vis</v>
      </c>
      <c r="E207" s="66">
        <f>VLOOKUP(C207,Active!C$21:E$973,3,FALSE)</f>
        <v>-1159.0021922549456</v>
      </c>
      <c r="F207" s="30" t="s">
        <v>425</v>
      </c>
      <c r="G207" s="28" t="str">
        <f t="shared" si="22"/>
        <v>42008.288</v>
      </c>
      <c r="H207" s="58">
        <f t="shared" si="23"/>
        <v>176</v>
      </c>
      <c r="I207" s="67" t="s">
        <v>1744</v>
      </c>
      <c r="J207" s="68" t="s">
        <v>1745</v>
      </c>
      <c r="K207" s="67">
        <v>176</v>
      </c>
      <c r="L207" s="67" t="s">
        <v>1151</v>
      </c>
      <c r="M207" s="68" t="s">
        <v>441</v>
      </c>
      <c r="N207" s="68"/>
      <c r="O207" s="69" t="s">
        <v>1234</v>
      </c>
      <c r="P207" s="69" t="s">
        <v>1743</v>
      </c>
    </row>
    <row r="208" spans="1:16" ht="13.5" thickBot="1" x14ac:dyDescent="0.25">
      <c r="A208" s="58" t="str">
        <f t="shared" si="18"/>
        <v> BBS 12 </v>
      </c>
      <c r="B208" s="30" t="str">
        <f t="shared" si="19"/>
        <v>I</v>
      </c>
      <c r="C208" s="58">
        <f t="shared" si="20"/>
        <v>42008.288</v>
      </c>
      <c r="D208" s="28" t="str">
        <f t="shared" si="21"/>
        <v>vis</v>
      </c>
      <c r="E208" s="66">
        <f>VLOOKUP(C208,Active!C$21:E$973,3,FALSE)</f>
        <v>-1159.0021922549456</v>
      </c>
      <c r="F208" s="30" t="s">
        <v>425</v>
      </c>
      <c r="G208" s="28" t="str">
        <f t="shared" si="22"/>
        <v>42008.288</v>
      </c>
      <c r="H208" s="58">
        <f t="shared" si="23"/>
        <v>176</v>
      </c>
      <c r="I208" s="67" t="s">
        <v>1744</v>
      </c>
      <c r="J208" s="68" t="s">
        <v>1745</v>
      </c>
      <c r="K208" s="67">
        <v>176</v>
      </c>
      <c r="L208" s="67" t="s">
        <v>1151</v>
      </c>
      <c r="M208" s="68" t="s">
        <v>441</v>
      </c>
      <c r="N208" s="68"/>
      <c r="O208" s="69" t="s">
        <v>1301</v>
      </c>
      <c r="P208" s="69" t="s">
        <v>1743</v>
      </c>
    </row>
    <row r="209" spans="1:16" ht="13.5" thickBot="1" x14ac:dyDescent="0.25">
      <c r="A209" s="58" t="str">
        <f t="shared" si="18"/>
        <v> BBS 15 </v>
      </c>
      <c r="B209" s="30" t="str">
        <f t="shared" si="19"/>
        <v>I</v>
      </c>
      <c r="C209" s="58">
        <f t="shared" si="20"/>
        <v>42141.639000000003</v>
      </c>
      <c r="D209" s="28" t="str">
        <f t="shared" si="21"/>
        <v>vis</v>
      </c>
      <c r="E209" s="66">
        <f>VLOOKUP(C209,Active!C$21:E$973,3,FALSE)</f>
        <v>-996.0009939148116</v>
      </c>
      <c r="F209" s="30" t="s">
        <v>425</v>
      </c>
      <c r="G209" s="28" t="str">
        <f t="shared" si="22"/>
        <v>42141.639</v>
      </c>
      <c r="H209" s="58">
        <f t="shared" si="23"/>
        <v>339</v>
      </c>
      <c r="I209" s="67" t="s">
        <v>1746</v>
      </c>
      <c r="J209" s="68" t="s">
        <v>1747</v>
      </c>
      <c r="K209" s="67">
        <v>339</v>
      </c>
      <c r="L209" s="67" t="s">
        <v>1111</v>
      </c>
      <c r="M209" s="68" t="s">
        <v>441</v>
      </c>
      <c r="N209" s="68"/>
      <c r="O209" s="69" t="s">
        <v>1234</v>
      </c>
      <c r="P209" s="69" t="s">
        <v>1748</v>
      </c>
    </row>
    <row r="210" spans="1:16" ht="13.5" thickBot="1" x14ac:dyDescent="0.25">
      <c r="A210" s="58" t="str">
        <f t="shared" si="18"/>
        <v> BBS 15 </v>
      </c>
      <c r="B210" s="30" t="str">
        <f t="shared" si="19"/>
        <v>I</v>
      </c>
      <c r="C210" s="58">
        <f t="shared" si="20"/>
        <v>42160.455999999998</v>
      </c>
      <c r="D210" s="28" t="str">
        <f t="shared" si="21"/>
        <v>vis</v>
      </c>
      <c r="E210" s="66">
        <f>VLOOKUP(C210,Active!C$21:E$973,3,FALSE)</f>
        <v>-973.00008991585014</v>
      </c>
      <c r="F210" s="30" t="s">
        <v>425</v>
      </c>
      <c r="G210" s="28" t="str">
        <f t="shared" si="22"/>
        <v>42160.456</v>
      </c>
      <c r="H210" s="58">
        <f t="shared" si="23"/>
        <v>362</v>
      </c>
      <c r="I210" s="67" t="s">
        <v>1749</v>
      </c>
      <c r="J210" s="68" t="s">
        <v>1750</v>
      </c>
      <c r="K210" s="67">
        <v>362</v>
      </c>
      <c r="L210" s="67" t="s">
        <v>1111</v>
      </c>
      <c r="M210" s="68" t="s">
        <v>441</v>
      </c>
      <c r="N210" s="68"/>
      <c r="O210" s="69" t="s">
        <v>1301</v>
      </c>
      <c r="P210" s="69" t="s">
        <v>1748</v>
      </c>
    </row>
    <row r="211" spans="1:16" ht="13.5" thickBot="1" x14ac:dyDescent="0.25">
      <c r="A211" s="58" t="str">
        <f t="shared" si="18"/>
        <v> BBS 15 </v>
      </c>
      <c r="B211" s="30" t="str">
        <f t="shared" si="19"/>
        <v>I</v>
      </c>
      <c r="C211" s="58">
        <f t="shared" si="20"/>
        <v>42183.360999999997</v>
      </c>
      <c r="D211" s="28" t="str">
        <f t="shared" si="21"/>
        <v>vis</v>
      </c>
      <c r="E211" s="66">
        <f>VLOOKUP(C211,Active!C$21:E$973,3,FALSE)</f>
        <v>-945.00223127226661</v>
      </c>
      <c r="F211" s="30" t="s">
        <v>425</v>
      </c>
      <c r="G211" s="28" t="str">
        <f t="shared" si="22"/>
        <v>42183.361</v>
      </c>
      <c r="H211" s="58">
        <f t="shared" si="23"/>
        <v>390</v>
      </c>
      <c r="I211" s="67" t="s">
        <v>1751</v>
      </c>
      <c r="J211" s="68" t="s">
        <v>1752</v>
      </c>
      <c r="K211" s="67">
        <v>390</v>
      </c>
      <c r="L211" s="67" t="s">
        <v>1151</v>
      </c>
      <c r="M211" s="68" t="s">
        <v>441</v>
      </c>
      <c r="N211" s="68"/>
      <c r="O211" s="69" t="s">
        <v>1234</v>
      </c>
      <c r="P211" s="69" t="s">
        <v>1748</v>
      </c>
    </row>
    <row r="212" spans="1:16" ht="13.5" thickBot="1" x14ac:dyDescent="0.25">
      <c r="A212" s="58" t="str">
        <f t="shared" si="18"/>
        <v> BBS 15 </v>
      </c>
      <c r="B212" s="30" t="str">
        <f t="shared" si="19"/>
        <v>I</v>
      </c>
      <c r="C212" s="58">
        <f t="shared" si="20"/>
        <v>42187.451999999997</v>
      </c>
      <c r="D212" s="28" t="str">
        <f t="shared" si="21"/>
        <v>vis</v>
      </c>
      <c r="E212" s="66">
        <f>VLOOKUP(C212,Active!C$21:E$973,3,FALSE)</f>
        <v>-940.00160958656852</v>
      </c>
      <c r="F212" s="30" t="s">
        <v>425</v>
      </c>
      <c r="G212" s="28" t="str">
        <f t="shared" si="22"/>
        <v>42187.452</v>
      </c>
      <c r="H212" s="58">
        <f t="shared" si="23"/>
        <v>395</v>
      </c>
      <c r="I212" s="67" t="s">
        <v>1753</v>
      </c>
      <c r="J212" s="68" t="s">
        <v>1754</v>
      </c>
      <c r="K212" s="67">
        <v>395</v>
      </c>
      <c r="L212" s="67" t="s">
        <v>1151</v>
      </c>
      <c r="M212" s="68" t="s">
        <v>441</v>
      </c>
      <c r="N212" s="68"/>
      <c r="O212" s="69" t="s">
        <v>1301</v>
      </c>
      <c r="P212" s="69" t="s">
        <v>1748</v>
      </c>
    </row>
    <row r="213" spans="1:16" ht="13.5" thickBot="1" x14ac:dyDescent="0.25">
      <c r="A213" s="58" t="str">
        <f t="shared" si="18"/>
        <v> AVSJ 6.29 </v>
      </c>
      <c r="B213" s="30" t="str">
        <f t="shared" si="19"/>
        <v>I</v>
      </c>
      <c r="C213" s="58">
        <f t="shared" si="20"/>
        <v>42195.633999999998</v>
      </c>
      <c r="D213" s="28" t="str">
        <f t="shared" si="21"/>
        <v>vis</v>
      </c>
      <c r="E213" s="66">
        <f>VLOOKUP(C213,Active!C$21:E$973,3,FALSE)</f>
        <v>-930.00036621517222</v>
      </c>
      <c r="F213" s="30" t="s">
        <v>425</v>
      </c>
      <c r="G213" s="28" t="str">
        <f t="shared" si="22"/>
        <v>42195.634</v>
      </c>
      <c r="H213" s="58">
        <f t="shared" si="23"/>
        <v>405</v>
      </c>
      <c r="I213" s="67" t="s">
        <v>1759</v>
      </c>
      <c r="J213" s="68" t="s">
        <v>1760</v>
      </c>
      <c r="K213" s="67">
        <v>405</v>
      </c>
      <c r="L213" s="67" t="s">
        <v>1111</v>
      </c>
      <c r="M213" s="68" t="s">
        <v>441</v>
      </c>
      <c r="N213" s="68"/>
      <c r="O213" s="69" t="s">
        <v>1761</v>
      </c>
      <c r="P213" s="69" t="s">
        <v>1762</v>
      </c>
    </row>
    <row r="214" spans="1:16" ht="13.5" thickBot="1" x14ac:dyDescent="0.25">
      <c r="A214" s="58" t="str">
        <f t="shared" si="18"/>
        <v> BBS 16 </v>
      </c>
      <c r="B214" s="30" t="str">
        <f t="shared" si="19"/>
        <v>I</v>
      </c>
      <c r="C214" s="58">
        <f t="shared" si="20"/>
        <v>42205.451999999997</v>
      </c>
      <c r="D214" s="28" t="str">
        <f t="shared" si="21"/>
        <v>vis</v>
      </c>
      <c r="E214" s="66">
        <f>VLOOKUP(C214,Active!C$21:E$973,3,FALSE)</f>
        <v>-917.99936310830913</v>
      </c>
      <c r="F214" s="30" t="s">
        <v>425</v>
      </c>
      <c r="G214" s="28" t="str">
        <f t="shared" si="22"/>
        <v>42205.452</v>
      </c>
      <c r="H214" s="58">
        <f t="shared" si="23"/>
        <v>417</v>
      </c>
      <c r="I214" s="67" t="s">
        <v>1763</v>
      </c>
      <c r="J214" s="68" t="s">
        <v>1764</v>
      </c>
      <c r="K214" s="67">
        <v>417</v>
      </c>
      <c r="L214" s="67" t="s">
        <v>1120</v>
      </c>
      <c r="M214" s="68" t="s">
        <v>441</v>
      </c>
      <c r="N214" s="68"/>
      <c r="O214" s="69" t="s">
        <v>1234</v>
      </c>
      <c r="P214" s="69" t="s">
        <v>1765</v>
      </c>
    </row>
    <row r="215" spans="1:16" ht="13.5" thickBot="1" x14ac:dyDescent="0.25">
      <c r="A215" s="58" t="str">
        <f t="shared" si="18"/>
        <v> BBS 16 </v>
      </c>
      <c r="B215" s="30" t="str">
        <f t="shared" si="19"/>
        <v>I</v>
      </c>
      <c r="C215" s="58">
        <f t="shared" si="20"/>
        <v>42214.45</v>
      </c>
      <c r="D215" s="28" t="str">
        <f t="shared" si="21"/>
        <v>vis</v>
      </c>
      <c r="E215" s="66">
        <f>VLOOKUP(C215,Active!C$21:E$973,3,FALSE)</f>
        <v>-907.00068456323311</v>
      </c>
      <c r="F215" s="30" t="s">
        <v>425</v>
      </c>
      <c r="G215" s="28" t="str">
        <f t="shared" si="22"/>
        <v>42214.450</v>
      </c>
      <c r="H215" s="58">
        <f t="shared" si="23"/>
        <v>428</v>
      </c>
      <c r="I215" s="67" t="s">
        <v>1766</v>
      </c>
      <c r="J215" s="68" t="s">
        <v>1767</v>
      </c>
      <c r="K215" s="67">
        <v>428</v>
      </c>
      <c r="L215" s="67" t="s">
        <v>1111</v>
      </c>
      <c r="M215" s="68" t="s">
        <v>441</v>
      </c>
      <c r="N215" s="68"/>
      <c r="O215" s="69" t="s">
        <v>1301</v>
      </c>
      <c r="P215" s="69" t="s">
        <v>1765</v>
      </c>
    </row>
    <row r="216" spans="1:16" ht="13.5" thickBot="1" x14ac:dyDescent="0.25">
      <c r="A216" s="58" t="str">
        <f t="shared" si="18"/>
        <v> BBS 16 </v>
      </c>
      <c r="B216" s="30" t="str">
        <f t="shared" si="19"/>
        <v>I</v>
      </c>
      <c r="C216" s="58">
        <f t="shared" si="20"/>
        <v>42214.455999999998</v>
      </c>
      <c r="D216" s="28" t="str">
        <f t="shared" si="21"/>
        <v>vis</v>
      </c>
      <c r="E216" s="66">
        <f>VLOOKUP(C216,Active!C$21:E$973,3,FALSE)</f>
        <v>-906.9933504810723</v>
      </c>
      <c r="F216" s="30" t="s">
        <v>425</v>
      </c>
      <c r="G216" s="28" t="str">
        <f t="shared" si="22"/>
        <v>42214.456</v>
      </c>
      <c r="H216" s="58">
        <f t="shared" si="23"/>
        <v>428</v>
      </c>
      <c r="I216" s="67" t="s">
        <v>1768</v>
      </c>
      <c r="J216" s="68" t="s">
        <v>1769</v>
      </c>
      <c r="K216" s="67">
        <v>428</v>
      </c>
      <c r="L216" s="67" t="s">
        <v>1081</v>
      </c>
      <c r="M216" s="68" t="s">
        <v>441</v>
      </c>
      <c r="N216" s="68"/>
      <c r="O216" s="69" t="s">
        <v>1234</v>
      </c>
      <c r="P216" s="69" t="s">
        <v>1765</v>
      </c>
    </row>
    <row r="217" spans="1:16" ht="13.5" thickBot="1" x14ac:dyDescent="0.25">
      <c r="A217" s="58" t="str">
        <f t="shared" si="18"/>
        <v> BBS 16 </v>
      </c>
      <c r="B217" s="30" t="str">
        <f t="shared" si="19"/>
        <v>I</v>
      </c>
      <c r="C217" s="58">
        <f t="shared" si="20"/>
        <v>42223.445</v>
      </c>
      <c r="D217" s="28" t="str">
        <f t="shared" si="21"/>
        <v>vis</v>
      </c>
      <c r="E217" s="66">
        <f>VLOOKUP(C217,Active!C$21:E$973,3,FALSE)</f>
        <v>-896.00567305923312</v>
      </c>
      <c r="F217" s="30" t="s">
        <v>425</v>
      </c>
      <c r="G217" s="28" t="str">
        <f t="shared" si="22"/>
        <v>42223.445</v>
      </c>
      <c r="H217" s="58">
        <f t="shared" si="23"/>
        <v>439</v>
      </c>
      <c r="I217" s="67" t="s">
        <v>1770</v>
      </c>
      <c r="J217" s="68" t="s">
        <v>1771</v>
      </c>
      <c r="K217" s="67">
        <v>439</v>
      </c>
      <c r="L217" s="67" t="s">
        <v>1145</v>
      </c>
      <c r="M217" s="68" t="s">
        <v>441</v>
      </c>
      <c r="N217" s="68"/>
      <c r="O217" s="69" t="s">
        <v>1234</v>
      </c>
      <c r="P217" s="69" t="s">
        <v>1765</v>
      </c>
    </row>
    <row r="218" spans="1:16" ht="13.5" thickBot="1" x14ac:dyDescent="0.25">
      <c r="A218" s="58" t="str">
        <f t="shared" si="18"/>
        <v> BBS 16 </v>
      </c>
      <c r="B218" s="30" t="str">
        <f t="shared" si="19"/>
        <v>I</v>
      </c>
      <c r="C218" s="58">
        <f t="shared" si="20"/>
        <v>42223.451000000001</v>
      </c>
      <c r="D218" s="28" t="str">
        <f t="shared" si="21"/>
        <v>vis</v>
      </c>
      <c r="E218" s="66">
        <f>VLOOKUP(C218,Active!C$21:E$973,3,FALSE)</f>
        <v>-895.99833897707219</v>
      </c>
      <c r="F218" s="30" t="s">
        <v>425</v>
      </c>
      <c r="G218" s="28" t="str">
        <f t="shared" si="22"/>
        <v>42223.451</v>
      </c>
      <c r="H218" s="58">
        <f t="shared" si="23"/>
        <v>439</v>
      </c>
      <c r="I218" s="67" t="s">
        <v>1772</v>
      </c>
      <c r="J218" s="68" t="s">
        <v>1773</v>
      </c>
      <c r="K218" s="67">
        <v>439</v>
      </c>
      <c r="L218" s="67" t="s">
        <v>1094</v>
      </c>
      <c r="M218" s="68" t="s">
        <v>441</v>
      </c>
      <c r="N218" s="68"/>
      <c r="O218" s="69" t="s">
        <v>1420</v>
      </c>
      <c r="P218" s="69" t="s">
        <v>1765</v>
      </c>
    </row>
    <row r="219" spans="1:16" ht="13.5" thickBot="1" x14ac:dyDescent="0.25">
      <c r="A219" s="58" t="str">
        <f t="shared" si="18"/>
        <v> AVSJ 6.29 </v>
      </c>
      <c r="B219" s="30" t="str">
        <f t="shared" si="19"/>
        <v>I</v>
      </c>
      <c r="C219" s="58">
        <f t="shared" si="20"/>
        <v>42240.631000000001</v>
      </c>
      <c r="D219" s="28" t="str">
        <f t="shared" si="21"/>
        <v>vis</v>
      </c>
      <c r="E219" s="66">
        <f>VLOOKUP(C219,Active!C$21:E$973,3,FALSE)</f>
        <v>-874.99841706059999</v>
      </c>
      <c r="F219" s="30" t="s">
        <v>425</v>
      </c>
      <c r="G219" s="28" t="str">
        <f t="shared" si="22"/>
        <v>42240.631</v>
      </c>
      <c r="H219" s="58">
        <f t="shared" si="23"/>
        <v>460</v>
      </c>
      <c r="I219" s="67" t="s">
        <v>1774</v>
      </c>
      <c r="J219" s="68" t="s">
        <v>1775</v>
      </c>
      <c r="K219" s="67">
        <v>460</v>
      </c>
      <c r="L219" s="67" t="s">
        <v>1094</v>
      </c>
      <c r="M219" s="68" t="s">
        <v>441</v>
      </c>
      <c r="N219" s="68"/>
      <c r="O219" s="69" t="s">
        <v>1761</v>
      </c>
      <c r="P219" s="69" t="s">
        <v>1762</v>
      </c>
    </row>
    <row r="220" spans="1:16" ht="13.5" thickBot="1" x14ac:dyDescent="0.25">
      <c r="A220" s="58" t="str">
        <f t="shared" si="18"/>
        <v> BBS 16 </v>
      </c>
      <c r="B220" s="30" t="str">
        <f t="shared" si="19"/>
        <v>I</v>
      </c>
      <c r="C220" s="58">
        <f t="shared" si="20"/>
        <v>42241.447999999997</v>
      </c>
      <c r="D220" s="28" t="str">
        <f t="shared" si="21"/>
        <v>vis</v>
      </c>
      <c r="E220" s="66">
        <f>VLOOKUP(C220,Active!C$21:E$973,3,FALSE)</f>
        <v>-873.99975953989781</v>
      </c>
      <c r="F220" s="30" t="s">
        <v>425</v>
      </c>
      <c r="G220" s="28" t="str">
        <f t="shared" si="22"/>
        <v>42241.448</v>
      </c>
      <c r="H220" s="58">
        <f t="shared" si="23"/>
        <v>461</v>
      </c>
      <c r="I220" s="67" t="s">
        <v>1776</v>
      </c>
      <c r="J220" s="68" t="s">
        <v>1777</v>
      </c>
      <c r="K220" s="67">
        <v>461</v>
      </c>
      <c r="L220" s="67" t="s">
        <v>1120</v>
      </c>
      <c r="M220" s="68" t="s">
        <v>441</v>
      </c>
      <c r="N220" s="68"/>
      <c r="O220" s="69" t="s">
        <v>1301</v>
      </c>
      <c r="P220" s="69" t="s">
        <v>1765</v>
      </c>
    </row>
    <row r="221" spans="1:16" ht="13.5" thickBot="1" x14ac:dyDescent="0.25">
      <c r="A221" s="58" t="str">
        <f t="shared" si="18"/>
        <v> BBS 16 </v>
      </c>
      <c r="B221" s="30" t="str">
        <f t="shared" si="19"/>
        <v>I</v>
      </c>
      <c r="C221" s="58">
        <f t="shared" si="20"/>
        <v>42241.449000000001</v>
      </c>
      <c r="D221" s="28" t="str">
        <f t="shared" si="21"/>
        <v>vis</v>
      </c>
      <c r="E221" s="66">
        <f>VLOOKUP(C221,Active!C$21:E$973,3,FALSE)</f>
        <v>-873.99853719286659</v>
      </c>
      <c r="F221" s="30" t="s">
        <v>425</v>
      </c>
      <c r="G221" s="28" t="str">
        <f t="shared" si="22"/>
        <v>42241.449</v>
      </c>
      <c r="H221" s="58">
        <f t="shared" si="23"/>
        <v>461</v>
      </c>
      <c r="I221" s="67" t="s">
        <v>1778</v>
      </c>
      <c r="J221" s="68" t="s">
        <v>1779</v>
      </c>
      <c r="K221" s="67">
        <v>461</v>
      </c>
      <c r="L221" s="67" t="s">
        <v>1094</v>
      </c>
      <c r="M221" s="68" t="s">
        <v>441</v>
      </c>
      <c r="N221" s="68"/>
      <c r="O221" s="69" t="s">
        <v>1420</v>
      </c>
      <c r="P221" s="69" t="s">
        <v>1765</v>
      </c>
    </row>
    <row r="222" spans="1:16" ht="13.5" thickBot="1" x14ac:dyDescent="0.25">
      <c r="A222" s="58" t="str">
        <f t="shared" si="18"/>
        <v> AVSJ 6.29 </v>
      </c>
      <c r="B222" s="30" t="str">
        <f t="shared" si="19"/>
        <v>I</v>
      </c>
      <c r="C222" s="58">
        <f t="shared" si="20"/>
        <v>42249.625999999997</v>
      </c>
      <c r="D222" s="28" t="str">
        <f t="shared" si="21"/>
        <v>vis</v>
      </c>
      <c r="E222" s="66">
        <f>VLOOKUP(C222,Active!C$21:E$973,3,FALSE)</f>
        <v>-864.00340555660887</v>
      </c>
      <c r="F222" s="30" t="s">
        <v>425</v>
      </c>
      <c r="G222" s="28" t="str">
        <f t="shared" si="22"/>
        <v>42249.626</v>
      </c>
      <c r="H222" s="58">
        <f t="shared" si="23"/>
        <v>471</v>
      </c>
      <c r="I222" s="67" t="s">
        <v>1780</v>
      </c>
      <c r="J222" s="68" t="s">
        <v>1781</v>
      </c>
      <c r="K222" s="67">
        <v>471</v>
      </c>
      <c r="L222" s="67" t="s">
        <v>426</v>
      </c>
      <c r="M222" s="68" t="s">
        <v>441</v>
      </c>
      <c r="N222" s="68"/>
      <c r="O222" s="69" t="s">
        <v>1221</v>
      </c>
      <c r="P222" s="69" t="s">
        <v>1762</v>
      </c>
    </row>
    <row r="223" spans="1:16" ht="13.5" thickBot="1" x14ac:dyDescent="0.25">
      <c r="A223" s="58" t="str">
        <f t="shared" si="18"/>
        <v> BBS 16 </v>
      </c>
      <c r="B223" s="30" t="str">
        <f t="shared" si="19"/>
        <v>I</v>
      </c>
      <c r="C223" s="58">
        <f t="shared" si="20"/>
        <v>42250.453000000001</v>
      </c>
      <c r="D223" s="28" t="str">
        <f t="shared" si="21"/>
        <v>vis</v>
      </c>
      <c r="E223" s="66">
        <f>VLOOKUP(C223,Active!C$21:E$973,3,FALSE)</f>
        <v>-862.99252456562965</v>
      </c>
      <c r="F223" s="30" t="s">
        <v>425</v>
      </c>
      <c r="G223" s="28" t="str">
        <f t="shared" si="22"/>
        <v>42250.453</v>
      </c>
      <c r="H223" s="58">
        <f t="shared" si="23"/>
        <v>472</v>
      </c>
      <c r="I223" s="67" t="s">
        <v>1782</v>
      </c>
      <c r="J223" s="68" t="s">
        <v>1783</v>
      </c>
      <c r="K223" s="67">
        <v>472</v>
      </c>
      <c r="L223" s="67" t="s">
        <v>1081</v>
      </c>
      <c r="M223" s="68" t="s">
        <v>441</v>
      </c>
      <c r="N223" s="68"/>
      <c r="O223" s="69" t="s">
        <v>1234</v>
      </c>
      <c r="P223" s="69" t="s">
        <v>1765</v>
      </c>
    </row>
    <row r="224" spans="1:16" ht="13.5" thickBot="1" x14ac:dyDescent="0.25">
      <c r="A224" s="58" t="str">
        <f t="shared" si="18"/>
        <v> BBS 17 </v>
      </c>
      <c r="B224" s="30" t="str">
        <f t="shared" si="19"/>
        <v>I</v>
      </c>
      <c r="C224" s="58">
        <f t="shared" si="20"/>
        <v>42263.538999999997</v>
      </c>
      <c r="D224" s="28" t="str">
        <f t="shared" si="21"/>
        <v>vis</v>
      </c>
      <c r="E224" s="66">
        <f>VLOOKUP(C224,Active!C$21:E$973,3,FALSE)</f>
        <v>-846.99689137594044</v>
      </c>
      <c r="F224" s="30" t="s">
        <v>425</v>
      </c>
      <c r="G224" s="28" t="str">
        <f t="shared" si="22"/>
        <v>42263.539</v>
      </c>
      <c r="H224" s="58">
        <f t="shared" si="23"/>
        <v>488</v>
      </c>
      <c r="I224" s="67" t="s">
        <v>1793</v>
      </c>
      <c r="J224" s="68" t="s">
        <v>1794</v>
      </c>
      <c r="K224" s="67">
        <v>488</v>
      </c>
      <c r="L224" s="67" t="s">
        <v>1027</v>
      </c>
      <c r="M224" s="68" t="s">
        <v>441</v>
      </c>
      <c r="N224" s="68"/>
      <c r="O224" s="69" t="s">
        <v>1234</v>
      </c>
      <c r="P224" s="69" t="s">
        <v>1795</v>
      </c>
    </row>
    <row r="225" spans="1:16" ht="13.5" thickBot="1" x14ac:dyDescent="0.25">
      <c r="A225" s="58" t="str">
        <f t="shared" si="18"/>
        <v> AVSJ 6.29 </v>
      </c>
      <c r="B225" s="30" t="str">
        <f t="shared" si="19"/>
        <v>I</v>
      </c>
      <c r="C225" s="58">
        <f t="shared" si="20"/>
        <v>42267.625999999997</v>
      </c>
      <c r="D225" s="28" t="str">
        <f t="shared" si="21"/>
        <v>vis</v>
      </c>
      <c r="E225" s="66">
        <f>VLOOKUP(C225,Active!C$21:E$973,3,FALSE)</f>
        <v>-842.00115907834947</v>
      </c>
      <c r="F225" s="30" t="s">
        <v>425</v>
      </c>
      <c r="G225" s="28" t="str">
        <f t="shared" si="22"/>
        <v>42267.626</v>
      </c>
      <c r="H225" s="58">
        <f t="shared" si="23"/>
        <v>493</v>
      </c>
      <c r="I225" s="67" t="s">
        <v>1796</v>
      </c>
      <c r="J225" s="68" t="s">
        <v>1797</v>
      </c>
      <c r="K225" s="67">
        <v>493</v>
      </c>
      <c r="L225" s="67" t="s">
        <v>1151</v>
      </c>
      <c r="M225" s="68" t="s">
        <v>441</v>
      </c>
      <c r="N225" s="68"/>
      <c r="O225" s="69" t="s">
        <v>1761</v>
      </c>
      <c r="P225" s="69" t="s">
        <v>1762</v>
      </c>
    </row>
    <row r="226" spans="1:16" ht="13.5" thickBot="1" x14ac:dyDescent="0.25">
      <c r="A226" s="58" t="str">
        <f t="shared" si="18"/>
        <v> AVSJ 6.29 </v>
      </c>
      <c r="B226" s="30" t="str">
        <f t="shared" si="19"/>
        <v>I</v>
      </c>
      <c r="C226" s="58">
        <f t="shared" si="20"/>
        <v>42271.720999999998</v>
      </c>
      <c r="D226" s="28" t="str">
        <f t="shared" si="21"/>
        <v>vis</v>
      </c>
      <c r="E226" s="66">
        <f>VLOOKUP(C226,Active!C$21:E$973,3,FALSE)</f>
        <v>-836.99564800454414</v>
      </c>
      <c r="F226" s="30" t="s">
        <v>425</v>
      </c>
      <c r="G226" s="28" t="str">
        <f t="shared" si="22"/>
        <v>42271.721</v>
      </c>
      <c r="H226" s="58">
        <f t="shared" si="23"/>
        <v>498</v>
      </c>
      <c r="I226" s="67" t="s">
        <v>1798</v>
      </c>
      <c r="J226" s="68" t="s">
        <v>1799</v>
      </c>
      <c r="K226" s="67">
        <v>498</v>
      </c>
      <c r="L226" s="67" t="s">
        <v>1127</v>
      </c>
      <c r="M226" s="68" t="s">
        <v>441</v>
      </c>
      <c r="N226" s="68"/>
      <c r="O226" s="69" t="s">
        <v>1800</v>
      </c>
      <c r="P226" s="69" t="s">
        <v>1762</v>
      </c>
    </row>
    <row r="227" spans="1:16" ht="13.5" thickBot="1" x14ac:dyDescent="0.25">
      <c r="A227" s="58" t="str">
        <f t="shared" si="18"/>
        <v> BBS 17 </v>
      </c>
      <c r="B227" s="30" t="str">
        <f t="shared" si="19"/>
        <v>I</v>
      </c>
      <c r="C227" s="58">
        <f t="shared" si="20"/>
        <v>42272.536</v>
      </c>
      <c r="D227" s="28" t="str">
        <f t="shared" si="21"/>
        <v>vis</v>
      </c>
      <c r="E227" s="66">
        <f>VLOOKUP(C227,Active!C$21:E$973,3,FALSE)</f>
        <v>-835.99943517788677</v>
      </c>
      <c r="F227" s="30" t="s">
        <v>425</v>
      </c>
      <c r="G227" s="28" t="str">
        <f t="shared" si="22"/>
        <v>42272.536</v>
      </c>
      <c r="H227" s="58">
        <f t="shared" si="23"/>
        <v>499</v>
      </c>
      <c r="I227" s="67" t="s">
        <v>1801</v>
      </c>
      <c r="J227" s="68" t="s">
        <v>1802</v>
      </c>
      <c r="K227" s="67">
        <v>499</v>
      </c>
      <c r="L227" s="67" t="s">
        <v>1120</v>
      </c>
      <c r="M227" s="68" t="s">
        <v>441</v>
      </c>
      <c r="N227" s="68"/>
      <c r="O227" s="69" t="s">
        <v>1420</v>
      </c>
      <c r="P227" s="69" t="s">
        <v>1795</v>
      </c>
    </row>
    <row r="228" spans="1:16" ht="13.5" thickBot="1" x14ac:dyDescent="0.25">
      <c r="A228" s="58" t="str">
        <f t="shared" si="18"/>
        <v> BBS 17 </v>
      </c>
      <c r="B228" s="30" t="str">
        <f t="shared" si="19"/>
        <v>I</v>
      </c>
      <c r="C228" s="58">
        <f t="shared" si="20"/>
        <v>42273.364999999998</v>
      </c>
      <c r="D228" s="28" t="str">
        <f t="shared" si="21"/>
        <v>vis</v>
      </c>
      <c r="E228" s="66">
        <f>VLOOKUP(C228,Active!C$21:E$973,3,FALSE)</f>
        <v>-834.98610949286285</v>
      </c>
      <c r="F228" s="30" t="s">
        <v>425</v>
      </c>
      <c r="G228" s="28" t="str">
        <f t="shared" si="22"/>
        <v>42273.365</v>
      </c>
      <c r="H228" s="58">
        <f t="shared" si="23"/>
        <v>500</v>
      </c>
      <c r="I228" s="67" t="s">
        <v>1803</v>
      </c>
      <c r="J228" s="68" t="s">
        <v>1804</v>
      </c>
      <c r="K228" s="67">
        <v>500</v>
      </c>
      <c r="L228" s="67" t="s">
        <v>973</v>
      </c>
      <c r="M228" s="68" t="s">
        <v>441</v>
      </c>
      <c r="N228" s="68"/>
      <c r="O228" s="69" t="s">
        <v>1472</v>
      </c>
      <c r="P228" s="69" t="s">
        <v>1795</v>
      </c>
    </row>
    <row r="229" spans="1:16" ht="13.5" thickBot="1" x14ac:dyDescent="0.25">
      <c r="A229" s="58" t="str">
        <f t="shared" si="18"/>
        <v> BBS 17 </v>
      </c>
      <c r="B229" s="30" t="str">
        <f t="shared" si="19"/>
        <v>I</v>
      </c>
      <c r="C229" s="58">
        <f t="shared" si="20"/>
        <v>42318.349000000002</v>
      </c>
      <c r="D229" s="28" t="str">
        <f t="shared" si="21"/>
        <v>vis</v>
      </c>
      <c r="E229" s="66">
        <f>VLOOKUP(C229,Active!C$21:E$973,3,FALSE)</f>
        <v>-780.0000508496347</v>
      </c>
      <c r="F229" s="30" t="s">
        <v>425</v>
      </c>
      <c r="G229" s="28" t="str">
        <f t="shared" si="22"/>
        <v>42318.349</v>
      </c>
      <c r="H229" s="58">
        <f t="shared" si="23"/>
        <v>555</v>
      </c>
      <c r="I229" s="67" t="s">
        <v>1805</v>
      </c>
      <c r="J229" s="68" t="s">
        <v>1806</v>
      </c>
      <c r="K229" s="67">
        <v>555</v>
      </c>
      <c r="L229" s="67" t="s">
        <v>1111</v>
      </c>
      <c r="M229" s="68" t="s">
        <v>441</v>
      </c>
      <c r="N229" s="68"/>
      <c r="O229" s="69" t="s">
        <v>1301</v>
      </c>
      <c r="P229" s="69" t="s">
        <v>1795</v>
      </c>
    </row>
    <row r="230" spans="1:16" ht="13.5" thickBot="1" x14ac:dyDescent="0.25">
      <c r="A230" s="58" t="str">
        <f t="shared" si="18"/>
        <v> BBS 17 </v>
      </c>
      <c r="B230" s="30" t="str">
        <f t="shared" si="19"/>
        <v>I</v>
      </c>
      <c r="C230" s="58">
        <f t="shared" si="20"/>
        <v>42318.355000000003</v>
      </c>
      <c r="D230" s="28" t="str">
        <f t="shared" si="21"/>
        <v>vis</v>
      </c>
      <c r="E230" s="66">
        <f>VLOOKUP(C230,Active!C$21:E$973,3,FALSE)</f>
        <v>-779.99271676747378</v>
      </c>
      <c r="F230" s="30" t="s">
        <v>425</v>
      </c>
      <c r="G230" s="28" t="str">
        <f t="shared" si="22"/>
        <v>42318.355</v>
      </c>
      <c r="H230" s="58">
        <f t="shared" si="23"/>
        <v>555</v>
      </c>
      <c r="I230" s="67" t="s">
        <v>1807</v>
      </c>
      <c r="J230" s="68" t="s">
        <v>1808</v>
      </c>
      <c r="K230" s="67">
        <v>555</v>
      </c>
      <c r="L230" s="67" t="s">
        <v>1081</v>
      </c>
      <c r="M230" s="68" t="s">
        <v>441</v>
      </c>
      <c r="N230" s="68"/>
      <c r="O230" s="69" t="s">
        <v>1234</v>
      </c>
      <c r="P230" s="69" t="s">
        <v>1795</v>
      </c>
    </row>
    <row r="231" spans="1:16" ht="13.5" thickBot="1" x14ac:dyDescent="0.25">
      <c r="A231" s="58" t="str">
        <f t="shared" si="18"/>
        <v> AVSJ 6.29 </v>
      </c>
      <c r="B231" s="30" t="str">
        <f t="shared" si="19"/>
        <v>I</v>
      </c>
      <c r="C231" s="58">
        <f t="shared" si="20"/>
        <v>42325.711000000003</v>
      </c>
      <c r="D231" s="28" t="str">
        <f t="shared" si="21"/>
        <v>vis</v>
      </c>
      <c r="E231" s="66">
        <f>VLOOKUP(C231,Active!C$21:E$973,3,FALSE)</f>
        <v>-771.00113204002548</v>
      </c>
      <c r="F231" s="30" t="s">
        <v>425</v>
      </c>
      <c r="G231" s="28" t="str">
        <f t="shared" si="22"/>
        <v>42325.711</v>
      </c>
      <c r="H231" s="58">
        <f t="shared" si="23"/>
        <v>564</v>
      </c>
      <c r="I231" s="67" t="s">
        <v>1809</v>
      </c>
      <c r="J231" s="68" t="s">
        <v>1810</v>
      </c>
      <c r="K231" s="67">
        <v>564</v>
      </c>
      <c r="L231" s="67" t="s">
        <v>1151</v>
      </c>
      <c r="M231" s="68" t="s">
        <v>441</v>
      </c>
      <c r="N231" s="68"/>
      <c r="O231" s="69" t="s">
        <v>1158</v>
      </c>
      <c r="P231" s="69" t="s">
        <v>1762</v>
      </c>
    </row>
    <row r="232" spans="1:16" ht="13.5" thickBot="1" x14ac:dyDescent="0.25">
      <c r="A232" s="58" t="str">
        <f t="shared" si="18"/>
        <v> BBS 19 </v>
      </c>
      <c r="B232" s="30" t="str">
        <f t="shared" si="19"/>
        <v>I</v>
      </c>
      <c r="C232" s="58">
        <f t="shared" si="20"/>
        <v>42395.252</v>
      </c>
      <c r="D232" s="28" t="str">
        <f t="shared" si="21"/>
        <v>vis</v>
      </c>
      <c r="E232" s="66">
        <f>VLOOKUP(C232,Active!C$21:E$973,3,FALSE)</f>
        <v>-685.9978974653269</v>
      </c>
      <c r="F232" s="30" t="s">
        <v>425</v>
      </c>
      <c r="G232" s="28" t="str">
        <f t="shared" si="22"/>
        <v>42395.252</v>
      </c>
      <c r="H232" s="58">
        <f t="shared" si="23"/>
        <v>649</v>
      </c>
      <c r="I232" s="67" t="s">
        <v>3</v>
      </c>
      <c r="J232" s="68" t="s">
        <v>4</v>
      </c>
      <c r="K232" s="67">
        <v>649</v>
      </c>
      <c r="L232" s="67" t="s">
        <v>1094</v>
      </c>
      <c r="M232" s="68" t="s">
        <v>441</v>
      </c>
      <c r="N232" s="68"/>
      <c r="O232" s="69" t="s">
        <v>1234</v>
      </c>
      <c r="P232" s="69" t="s">
        <v>5</v>
      </c>
    </row>
    <row r="233" spans="1:16" ht="13.5" thickBot="1" x14ac:dyDescent="0.25">
      <c r="A233" s="58" t="str">
        <f t="shared" si="18"/>
        <v> BBS 19 </v>
      </c>
      <c r="B233" s="30" t="str">
        <f t="shared" si="19"/>
        <v>I</v>
      </c>
      <c r="C233" s="58">
        <f t="shared" si="20"/>
        <v>42404.250999999997</v>
      </c>
      <c r="D233" s="28" t="str">
        <f t="shared" si="21"/>
        <v>vis</v>
      </c>
      <c r="E233" s="66">
        <f>VLOOKUP(C233,Active!C$21:E$973,3,FALSE)</f>
        <v>-674.99799657322853</v>
      </c>
      <c r="F233" s="30" t="s">
        <v>425</v>
      </c>
      <c r="G233" s="28" t="str">
        <f t="shared" si="22"/>
        <v>42404.251</v>
      </c>
      <c r="H233" s="58">
        <f t="shared" si="23"/>
        <v>660</v>
      </c>
      <c r="I233" s="67" t="s">
        <v>6</v>
      </c>
      <c r="J233" s="68" t="s">
        <v>7</v>
      </c>
      <c r="K233" s="67">
        <v>660</v>
      </c>
      <c r="L233" s="67" t="s">
        <v>1094</v>
      </c>
      <c r="M233" s="68" t="s">
        <v>441</v>
      </c>
      <c r="N233" s="68"/>
      <c r="O233" s="69" t="s">
        <v>1234</v>
      </c>
      <c r="P233" s="69" t="s">
        <v>5</v>
      </c>
    </row>
    <row r="234" spans="1:16" ht="13.5" thickBot="1" x14ac:dyDescent="0.25">
      <c r="A234" s="58" t="str">
        <f t="shared" si="18"/>
        <v> BBS 21 </v>
      </c>
      <c r="B234" s="30" t="str">
        <f t="shared" si="19"/>
        <v>I</v>
      </c>
      <c r="C234" s="58">
        <f t="shared" si="20"/>
        <v>42470.506999999998</v>
      </c>
      <c r="D234" s="28" t="str">
        <f t="shared" si="21"/>
        <v>vis</v>
      </c>
      <c r="E234" s="66">
        <f>VLOOKUP(C234,Active!C$21:E$973,3,FALSE)</f>
        <v>-594.01017198080763</v>
      </c>
      <c r="F234" s="30" t="s">
        <v>425</v>
      </c>
      <c r="G234" s="28" t="str">
        <f t="shared" si="22"/>
        <v>42470.507</v>
      </c>
      <c r="H234" s="58">
        <f t="shared" si="23"/>
        <v>741</v>
      </c>
      <c r="I234" s="67" t="s">
        <v>8</v>
      </c>
      <c r="J234" s="68" t="s">
        <v>9</v>
      </c>
      <c r="K234" s="67">
        <v>741</v>
      </c>
      <c r="L234" s="67" t="s">
        <v>1336</v>
      </c>
      <c r="M234" s="68" t="s">
        <v>441</v>
      </c>
      <c r="N234" s="68"/>
      <c r="O234" s="69" t="s">
        <v>1234</v>
      </c>
      <c r="P234" s="69" t="s">
        <v>10</v>
      </c>
    </row>
    <row r="235" spans="1:16" ht="13.5" thickBot="1" x14ac:dyDescent="0.25">
      <c r="A235" s="58" t="str">
        <f t="shared" si="18"/>
        <v> AVSJ 7.35 </v>
      </c>
      <c r="B235" s="30" t="str">
        <f t="shared" si="19"/>
        <v>I</v>
      </c>
      <c r="C235" s="58">
        <f t="shared" si="20"/>
        <v>42491.786999999997</v>
      </c>
      <c r="D235" s="28" t="str">
        <f t="shared" si="21"/>
        <v>vis</v>
      </c>
      <c r="E235" s="66">
        <f>VLOOKUP(C235,Active!C$21:E$973,3,FALSE)</f>
        <v>-567.99862725540027</v>
      </c>
      <c r="F235" s="30" t="s">
        <v>425</v>
      </c>
      <c r="G235" s="28" t="str">
        <f t="shared" si="22"/>
        <v>42491.787</v>
      </c>
      <c r="H235" s="58">
        <f t="shared" si="23"/>
        <v>767</v>
      </c>
      <c r="I235" s="67" t="s">
        <v>11</v>
      </c>
      <c r="J235" s="68" t="s">
        <v>12</v>
      </c>
      <c r="K235" s="67">
        <v>767</v>
      </c>
      <c r="L235" s="67" t="s">
        <v>1170</v>
      </c>
      <c r="M235" s="68" t="s">
        <v>441</v>
      </c>
      <c r="N235" s="68"/>
      <c r="O235" s="69" t="s">
        <v>1221</v>
      </c>
      <c r="P235" s="69" t="s">
        <v>1829</v>
      </c>
    </row>
    <row r="236" spans="1:16" ht="13.5" thickBot="1" x14ac:dyDescent="0.25">
      <c r="A236" s="58" t="str">
        <f t="shared" si="18"/>
        <v> AVSJ 7.35 </v>
      </c>
      <c r="B236" s="30" t="str">
        <f t="shared" si="19"/>
        <v>I</v>
      </c>
      <c r="C236" s="58">
        <f t="shared" si="20"/>
        <v>42504.873</v>
      </c>
      <c r="D236" s="28" t="str">
        <f t="shared" si="21"/>
        <v>vis</v>
      </c>
      <c r="E236" s="66">
        <f>VLOOKUP(C236,Active!C$21:E$973,3,FALSE)</f>
        <v>-552.00299406570207</v>
      </c>
      <c r="F236" s="30" t="s">
        <v>425</v>
      </c>
      <c r="G236" s="28" t="str">
        <f t="shared" si="22"/>
        <v>42504.873</v>
      </c>
      <c r="H236" s="58">
        <f t="shared" si="23"/>
        <v>783</v>
      </c>
      <c r="I236" s="67" t="s">
        <v>1830</v>
      </c>
      <c r="J236" s="68" t="s">
        <v>1831</v>
      </c>
      <c r="K236" s="67">
        <v>783</v>
      </c>
      <c r="L236" s="67" t="s">
        <v>426</v>
      </c>
      <c r="M236" s="68" t="s">
        <v>441</v>
      </c>
      <c r="N236" s="68"/>
      <c r="O236" s="69" t="s">
        <v>1221</v>
      </c>
      <c r="P236" s="69" t="s">
        <v>1829</v>
      </c>
    </row>
    <row r="237" spans="1:16" ht="13.5" thickBot="1" x14ac:dyDescent="0.25">
      <c r="A237" s="58" t="str">
        <f t="shared" si="18"/>
        <v> AVSJ 7.35 </v>
      </c>
      <c r="B237" s="30" t="str">
        <f t="shared" si="19"/>
        <v>I</v>
      </c>
      <c r="C237" s="58">
        <f t="shared" si="20"/>
        <v>42509.784</v>
      </c>
      <c r="D237" s="28" t="str">
        <f t="shared" si="21"/>
        <v>vis</v>
      </c>
      <c r="E237" s="66">
        <f>VLOOKUP(C237,Active!C$21:E$973,3,FALSE)</f>
        <v>-546.0000478182169</v>
      </c>
      <c r="F237" s="30" t="s">
        <v>425</v>
      </c>
      <c r="G237" s="28" t="str">
        <f t="shared" si="22"/>
        <v>42509.784</v>
      </c>
      <c r="H237" s="58">
        <f t="shared" si="23"/>
        <v>789</v>
      </c>
      <c r="I237" s="67" t="s">
        <v>1832</v>
      </c>
      <c r="J237" s="68" t="s">
        <v>1833</v>
      </c>
      <c r="K237" s="67">
        <v>789</v>
      </c>
      <c r="L237" s="67" t="s">
        <v>1111</v>
      </c>
      <c r="M237" s="68" t="s">
        <v>441</v>
      </c>
      <c r="N237" s="68"/>
      <c r="O237" s="69" t="s">
        <v>1221</v>
      </c>
      <c r="P237" s="69" t="s">
        <v>1829</v>
      </c>
    </row>
    <row r="238" spans="1:16" ht="13.5" thickBot="1" x14ac:dyDescent="0.25">
      <c r="A238" s="58" t="str">
        <f t="shared" si="18"/>
        <v> BBS 22 </v>
      </c>
      <c r="B238" s="30" t="str">
        <f t="shared" si="19"/>
        <v>I</v>
      </c>
      <c r="C238" s="58">
        <f t="shared" si="20"/>
        <v>42510.603000000003</v>
      </c>
      <c r="D238" s="28" t="str">
        <f t="shared" si="21"/>
        <v>vis</v>
      </c>
      <c r="E238" s="66">
        <f>VLOOKUP(C238,Active!C$21:E$973,3,FALSE)</f>
        <v>-544.99894560345228</v>
      </c>
      <c r="F238" s="30" t="s">
        <v>425</v>
      </c>
      <c r="G238" s="28" t="str">
        <f t="shared" si="22"/>
        <v>42510.603</v>
      </c>
      <c r="H238" s="58">
        <f t="shared" si="23"/>
        <v>790</v>
      </c>
      <c r="I238" s="67" t="s">
        <v>1834</v>
      </c>
      <c r="J238" s="68" t="s">
        <v>1835</v>
      </c>
      <c r="K238" s="67">
        <v>790</v>
      </c>
      <c r="L238" s="67" t="s">
        <v>1170</v>
      </c>
      <c r="M238" s="68" t="s">
        <v>441</v>
      </c>
      <c r="N238" s="68"/>
      <c r="O238" s="69" t="s">
        <v>1234</v>
      </c>
      <c r="P238" s="69" t="s">
        <v>2</v>
      </c>
    </row>
    <row r="239" spans="1:16" ht="13.5" thickBot="1" x14ac:dyDescent="0.25">
      <c r="A239" s="58" t="str">
        <f t="shared" si="18"/>
        <v> AVSJ 7.35 </v>
      </c>
      <c r="B239" s="30" t="str">
        <f t="shared" si="19"/>
        <v>I</v>
      </c>
      <c r="C239" s="58">
        <f t="shared" si="20"/>
        <v>42522.877</v>
      </c>
      <c r="D239" s="28" t="str">
        <f t="shared" si="21"/>
        <v>vis</v>
      </c>
      <c r="E239" s="66">
        <f>VLOOKUP(C239,Active!C$21:E$973,3,FALSE)</f>
        <v>-529.99585819933554</v>
      </c>
      <c r="F239" s="30" t="s">
        <v>425</v>
      </c>
      <c r="G239" s="28" t="str">
        <f t="shared" si="22"/>
        <v>42522.877</v>
      </c>
      <c r="H239" s="58">
        <f t="shared" si="23"/>
        <v>805</v>
      </c>
      <c r="I239" s="67" t="s">
        <v>1836</v>
      </c>
      <c r="J239" s="68" t="s">
        <v>1837</v>
      </c>
      <c r="K239" s="67">
        <v>805</v>
      </c>
      <c r="L239" s="67" t="s">
        <v>1127</v>
      </c>
      <c r="M239" s="68" t="s">
        <v>441</v>
      </c>
      <c r="N239" s="68"/>
      <c r="O239" s="69" t="s">
        <v>1838</v>
      </c>
      <c r="P239" s="69" t="s">
        <v>1829</v>
      </c>
    </row>
    <row r="240" spans="1:16" ht="13.5" thickBot="1" x14ac:dyDescent="0.25">
      <c r="A240" s="58" t="str">
        <f t="shared" si="18"/>
        <v> BBS 22 </v>
      </c>
      <c r="B240" s="30" t="str">
        <f t="shared" si="19"/>
        <v>I</v>
      </c>
      <c r="C240" s="58">
        <f t="shared" si="20"/>
        <v>42524.512999999999</v>
      </c>
      <c r="D240" s="28" t="str">
        <f t="shared" si="21"/>
        <v>vis</v>
      </c>
      <c r="E240" s="66">
        <f>VLOOKUP(C240,Active!C$21:E$973,3,FALSE)</f>
        <v>-527.99609846386875</v>
      </c>
      <c r="F240" s="30" t="s">
        <v>425</v>
      </c>
      <c r="G240" s="28" t="str">
        <f t="shared" si="22"/>
        <v>42524.513</v>
      </c>
      <c r="H240" s="58">
        <f t="shared" si="23"/>
        <v>807</v>
      </c>
      <c r="I240" s="67" t="s">
        <v>1839</v>
      </c>
      <c r="J240" s="68" t="s">
        <v>1840</v>
      </c>
      <c r="K240" s="67">
        <v>807</v>
      </c>
      <c r="L240" s="67" t="s">
        <v>1127</v>
      </c>
      <c r="M240" s="68" t="s">
        <v>441</v>
      </c>
      <c r="N240" s="68"/>
      <c r="O240" s="69" t="s">
        <v>1234</v>
      </c>
      <c r="P240" s="69" t="s">
        <v>2</v>
      </c>
    </row>
    <row r="241" spans="1:16" ht="13.5" thickBot="1" x14ac:dyDescent="0.25">
      <c r="A241" s="58" t="str">
        <f t="shared" si="18"/>
        <v> BBS 22 </v>
      </c>
      <c r="B241" s="30" t="str">
        <f t="shared" si="19"/>
        <v>I</v>
      </c>
      <c r="C241" s="58">
        <f t="shared" si="20"/>
        <v>42528.601000000002</v>
      </c>
      <c r="D241" s="28" t="str">
        <f t="shared" si="21"/>
        <v>vis</v>
      </c>
      <c r="E241" s="66">
        <f>VLOOKUP(C241,Active!C$21:E$973,3,FALSE)</f>
        <v>-522.99914381924657</v>
      </c>
      <c r="F241" s="30" t="s">
        <v>425</v>
      </c>
      <c r="G241" s="28" t="str">
        <f t="shared" si="22"/>
        <v>42528.601</v>
      </c>
      <c r="H241" s="58">
        <f t="shared" si="23"/>
        <v>812</v>
      </c>
      <c r="I241" s="67" t="s">
        <v>1841</v>
      </c>
      <c r="J241" s="68" t="s">
        <v>1842</v>
      </c>
      <c r="K241" s="67">
        <v>812</v>
      </c>
      <c r="L241" s="67" t="s">
        <v>1170</v>
      </c>
      <c r="M241" s="68" t="s">
        <v>441</v>
      </c>
      <c r="N241" s="68"/>
      <c r="O241" s="69" t="s">
        <v>1234</v>
      </c>
      <c r="P241" s="69" t="s">
        <v>2</v>
      </c>
    </row>
    <row r="242" spans="1:16" ht="13.5" thickBot="1" x14ac:dyDescent="0.25">
      <c r="A242" s="58" t="str">
        <f t="shared" si="18"/>
        <v> BBS 22 </v>
      </c>
      <c r="B242" s="30" t="str">
        <f t="shared" si="19"/>
        <v>I</v>
      </c>
      <c r="C242" s="58">
        <f t="shared" si="20"/>
        <v>42529.421999999999</v>
      </c>
      <c r="D242" s="28" t="str">
        <f t="shared" si="21"/>
        <v>vis</v>
      </c>
      <c r="E242" s="66">
        <f>VLOOKUP(C242,Active!C$21:E$973,3,FALSE)</f>
        <v>-521.99559691043726</v>
      </c>
      <c r="F242" s="30" t="s">
        <v>425</v>
      </c>
      <c r="G242" s="28" t="str">
        <f t="shared" si="22"/>
        <v>42529.422</v>
      </c>
      <c r="H242" s="58">
        <f t="shared" si="23"/>
        <v>813</v>
      </c>
      <c r="I242" s="67" t="s">
        <v>1843</v>
      </c>
      <c r="J242" s="68" t="s">
        <v>30</v>
      </c>
      <c r="K242" s="67">
        <v>813</v>
      </c>
      <c r="L242" s="67" t="s">
        <v>1127</v>
      </c>
      <c r="M242" s="68" t="s">
        <v>441</v>
      </c>
      <c r="N242" s="68"/>
      <c r="O242" s="69" t="s">
        <v>1234</v>
      </c>
      <c r="P242" s="69" t="s">
        <v>2</v>
      </c>
    </row>
    <row r="243" spans="1:16" ht="13.5" thickBot="1" x14ac:dyDescent="0.25">
      <c r="A243" s="58" t="str">
        <f t="shared" si="18"/>
        <v> BBS 22 </v>
      </c>
      <c r="B243" s="30" t="str">
        <f t="shared" si="19"/>
        <v>I</v>
      </c>
      <c r="C243" s="58">
        <f t="shared" si="20"/>
        <v>42529.421999999999</v>
      </c>
      <c r="D243" s="28" t="str">
        <f t="shared" si="21"/>
        <v>vis</v>
      </c>
      <c r="E243" s="66">
        <f>VLOOKUP(C243,Active!C$21:E$973,3,FALSE)</f>
        <v>-521.99559691043726</v>
      </c>
      <c r="F243" s="30" t="s">
        <v>425</v>
      </c>
      <c r="G243" s="28" t="str">
        <f t="shared" si="22"/>
        <v>42529.422</v>
      </c>
      <c r="H243" s="58">
        <f t="shared" si="23"/>
        <v>813</v>
      </c>
      <c r="I243" s="67" t="s">
        <v>1843</v>
      </c>
      <c r="J243" s="68" t="s">
        <v>30</v>
      </c>
      <c r="K243" s="67">
        <v>813</v>
      </c>
      <c r="L243" s="67" t="s">
        <v>1127</v>
      </c>
      <c r="M243" s="68" t="s">
        <v>441</v>
      </c>
      <c r="N243" s="68"/>
      <c r="O243" s="69" t="s">
        <v>1301</v>
      </c>
      <c r="P243" s="69" t="s">
        <v>2</v>
      </c>
    </row>
    <row r="244" spans="1:16" ht="13.5" thickBot="1" x14ac:dyDescent="0.25">
      <c r="A244" s="58" t="str">
        <f t="shared" si="18"/>
        <v> BBS 22 </v>
      </c>
      <c r="B244" s="30" t="str">
        <f t="shared" si="19"/>
        <v>I</v>
      </c>
      <c r="C244" s="58">
        <f t="shared" si="20"/>
        <v>42546.6</v>
      </c>
      <c r="D244" s="28" t="str">
        <f t="shared" si="21"/>
        <v>vis</v>
      </c>
      <c r="E244" s="66">
        <f>VLOOKUP(C244,Active!C$21:E$973,3,FALSE)</f>
        <v>-500.99811968801856</v>
      </c>
      <c r="F244" s="30" t="s">
        <v>425</v>
      </c>
      <c r="G244" s="28" t="str">
        <f t="shared" si="22"/>
        <v>42546.600</v>
      </c>
      <c r="H244" s="58">
        <f t="shared" si="23"/>
        <v>834</v>
      </c>
      <c r="I244" s="67" t="s">
        <v>31</v>
      </c>
      <c r="J244" s="68" t="s">
        <v>32</v>
      </c>
      <c r="K244" s="67">
        <v>834</v>
      </c>
      <c r="L244" s="67" t="s">
        <v>1094</v>
      </c>
      <c r="M244" s="68" t="s">
        <v>441</v>
      </c>
      <c r="N244" s="68"/>
      <c r="O244" s="69" t="s">
        <v>1234</v>
      </c>
      <c r="P244" s="69" t="s">
        <v>2</v>
      </c>
    </row>
    <row r="245" spans="1:16" ht="13.5" thickBot="1" x14ac:dyDescent="0.25">
      <c r="A245" s="58" t="str">
        <f t="shared" si="18"/>
        <v> AVSJ 7.35 </v>
      </c>
      <c r="B245" s="30" t="str">
        <f t="shared" si="19"/>
        <v>I</v>
      </c>
      <c r="C245" s="58">
        <f t="shared" si="20"/>
        <v>42550.690999999999</v>
      </c>
      <c r="D245" s="28" t="str">
        <f t="shared" si="21"/>
        <v>vis</v>
      </c>
      <c r="E245" s="66">
        <f>VLOOKUP(C245,Active!C$21:E$973,3,FALSE)</f>
        <v>-495.99749800232041</v>
      </c>
      <c r="F245" s="30" t="s">
        <v>425</v>
      </c>
      <c r="G245" s="28" t="str">
        <f t="shared" si="22"/>
        <v>42550.691</v>
      </c>
      <c r="H245" s="58">
        <f t="shared" si="23"/>
        <v>839</v>
      </c>
      <c r="I245" s="67" t="s">
        <v>33</v>
      </c>
      <c r="J245" s="68" t="s">
        <v>34</v>
      </c>
      <c r="K245" s="67">
        <v>839</v>
      </c>
      <c r="L245" s="67" t="s">
        <v>1094</v>
      </c>
      <c r="M245" s="68" t="s">
        <v>441</v>
      </c>
      <c r="N245" s="68"/>
      <c r="O245" s="69" t="s">
        <v>1761</v>
      </c>
      <c r="P245" s="69" t="s">
        <v>1829</v>
      </c>
    </row>
    <row r="246" spans="1:16" ht="13.5" thickBot="1" x14ac:dyDescent="0.25">
      <c r="A246" s="58" t="str">
        <f t="shared" si="18"/>
        <v> BBS 22 </v>
      </c>
      <c r="B246" s="30" t="str">
        <f t="shared" si="19"/>
        <v>I</v>
      </c>
      <c r="C246" s="58">
        <f t="shared" si="20"/>
        <v>42551.512000000002</v>
      </c>
      <c r="D246" s="28" t="str">
        <f t="shared" si="21"/>
        <v>vis</v>
      </c>
      <c r="E246" s="66">
        <f>VLOOKUP(C246,Active!C$21:E$973,3,FALSE)</f>
        <v>-494.99395109350218</v>
      </c>
      <c r="F246" s="30" t="s">
        <v>425</v>
      </c>
      <c r="G246" s="28" t="str">
        <f t="shared" si="22"/>
        <v>42551.512</v>
      </c>
      <c r="H246" s="58">
        <f t="shared" si="23"/>
        <v>840</v>
      </c>
      <c r="I246" s="67" t="s">
        <v>35</v>
      </c>
      <c r="J246" s="68" t="s">
        <v>36</v>
      </c>
      <c r="K246" s="67">
        <v>840</v>
      </c>
      <c r="L246" s="67" t="s">
        <v>1114</v>
      </c>
      <c r="M246" s="68" t="s">
        <v>441</v>
      </c>
      <c r="N246" s="68"/>
      <c r="O246" s="69" t="s">
        <v>1301</v>
      </c>
      <c r="P246" s="69" t="s">
        <v>2</v>
      </c>
    </row>
    <row r="247" spans="1:16" ht="13.5" thickBot="1" x14ac:dyDescent="0.25">
      <c r="A247" s="58" t="str">
        <f t="shared" si="18"/>
        <v> AVSJ 7.35 </v>
      </c>
      <c r="B247" s="30" t="str">
        <f t="shared" si="19"/>
        <v>I</v>
      </c>
      <c r="C247" s="58">
        <f t="shared" si="20"/>
        <v>42568.69</v>
      </c>
      <c r="D247" s="28" t="str">
        <f t="shared" si="21"/>
        <v>vis</v>
      </c>
      <c r="E247" s="66">
        <f>VLOOKUP(C247,Active!C$21:E$973,3,FALSE)</f>
        <v>-473.99647387108348</v>
      </c>
      <c r="F247" s="30" t="s">
        <v>425</v>
      </c>
      <c r="G247" s="28" t="str">
        <f t="shared" si="22"/>
        <v>42568.690</v>
      </c>
      <c r="H247" s="58">
        <f t="shared" si="23"/>
        <v>861</v>
      </c>
      <c r="I247" s="67" t="s">
        <v>1851</v>
      </c>
      <c r="J247" s="68" t="s">
        <v>1852</v>
      </c>
      <c r="K247" s="67">
        <v>861</v>
      </c>
      <c r="L247" s="67" t="s">
        <v>1027</v>
      </c>
      <c r="M247" s="68" t="s">
        <v>441</v>
      </c>
      <c r="N247" s="68"/>
      <c r="O247" s="69" t="s">
        <v>1761</v>
      </c>
      <c r="P247" s="69" t="s">
        <v>1829</v>
      </c>
    </row>
    <row r="248" spans="1:16" ht="13.5" thickBot="1" x14ac:dyDescent="0.25">
      <c r="A248" s="58" t="str">
        <f t="shared" si="18"/>
        <v> BBS 23 </v>
      </c>
      <c r="B248" s="30" t="str">
        <f t="shared" si="19"/>
        <v>I</v>
      </c>
      <c r="C248" s="58">
        <f t="shared" si="20"/>
        <v>42569.506000000001</v>
      </c>
      <c r="D248" s="28" t="str">
        <f t="shared" si="21"/>
        <v>vis</v>
      </c>
      <c r="E248" s="66">
        <f>VLOOKUP(C248,Active!C$21:E$973,3,FALSE)</f>
        <v>-472.99903869740376</v>
      </c>
      <c r="F248" s="30" t="s">
        <v>425</v>
      </c>
      <c r="G248" s="28" t="str">
        <f t="shared" si="22"/>
        <v>42569.506</v>
      </c>
      <c r="H248" s="58">
        <f t="shared" si="23"/>
        <v>862</v>
      </c>
      <c r="I248" s="67" t="s">
        <v>1853</v>
      </c>
      <c r="J248" s="68" t="s">
        <v>1854</v>
      </c>
      <c r="K248" s="67">
        <v>862</v>
      </c>
      <c r="L248" s="67" t="s">
        <v>1170</v>
      </c>
      <c r="M248" s="68" t="s">
        <v>441</v>
      </c>
      <c r="N248" s="68"/>
      <c r="O248" s="69" t="s">
        <v>1301</v>
      </c>
      <c r="P248" s="69" t="s">
        <v>1855</v>
      </c>
    </row>
    <row r="249" spans="1:16" ht="13.5" thickBot="1" x14ac:dyDescent="0.25">
      <c r="A249" s="58" t="str">
        <f t="shared" si="18"/>
        <v> AVSJ 7.35 </v>
      </c>
      <c r="B249" s="30" t="str">
        <f t="shared" si="19"/>
        <v>I</v>
      </c>
      <c r="C249" s="58">
        <f t="shared" si="20"/>
        <v>42572.773999999998</v>
      </c>
      <c r="D249" s="28" t="str">
        <f t="shared" si="21"/>
        <v>vis</v>
      </c>
      <c r="E249" s="66">
        <f>VLOOKUP(C249,Active!C$21:E$973,3,FALSE)</f>
        <v>-469.00440861457753</v>
      </c>
      <c r="F249" s="30" t="s">
        <v>425</v>
      </c>
      <c r="G249" s="28" t="str">
        <f t="shared" si="22"/>
        <v>42572.774</v>
      </c>
      <c r="H249" s="58">
        <f t="shared" si="23"/>
        <v>866</v>
      </c>
      <c r="I249" s="67" t="s">
        <v>1856</v>
      </c>
      <c r="J249" s="68" t="s">
        <v>1866</v>
      </c>
      <c r="K249" s="67">
        <v>866</v>
      </c>
      <c r="L249" s="67" t="s">
        <v>1049</v>
      </c>
      <c r="M249" s="68" t="s">
        <v>441</v>
      </c>
      <c r="N249" s="68"/>
      <c r="O249" s="69" t="s">
        <v>1221</v>
      </c>
      <c r="P249" s="69" t="s">
        <v>1829</v>
      </c>
    </row>
    <row r="250" spans="1:16" ht="13.5" thickBot="1" x14ac:dyDescent="0.25">
      <c r="A250" s="58" t="str">
        <f t="shared" si="18"/>
        <v>IBVS 1249 </v>
      </c>
      <c r="B250" s="30" t="str">
        <f t="shared" si="19"/>
        <v>I</v>
      </c>
      <c r="C250" s="58">
        <f t="shared" si="20"/>
        <v>42577.686000000002</v>
      </c>
      <c r="D250" s="28" t="str">
        <f t="shared" si="21"/>
        <v>vis</v>
      </c>
      <c r="E250" s="66">
        <f>VLOOKUP(C250,Active!C$21:E$973,3,FALSE)</f>
        <v>-463.00024002006109</v>
      </c>
      <c r="F250" s="30" t="s">
        <v>425</v>
      </c>
      <c r="G250" s="28" t="str">
        <f t="shared" si="22"/>
        <v>42577.686</v>
      </c>
      <c r="H250" s="58">
        <f t="shared" si="23"/>
        <v>872</v>
      </c>
      <c r="I250" s="67" t="s">
        <v>1867</v>
      </c>
      <c r="J250" s="68" t="s">
        <v>1868</v>
      </c>
      <c r="K250" s="67">
        <v>872</v>
      </c>
      <c r="L250" s="67" t="s">
        <v>1111</v>
      </c>
      <c r="M250" s="68" t="s">
        <v>441</v>
      </c>
      <c r="N250" s="68"/>
      <c r="O250" s="69" t="s">
        <v>1869</v>
      </c>
      <c r="P250" s="70" t="s">
        <v>1870</v>
      </c>
    </row>
    <row r="251" spans="1:16" ht="13.5" thickBot="1" x14ac:dyDescent="0.25">
      <c r="A251" s="58" t="str">
        <f t="shared" si="18"/>
        <v> BBS 23 </v>
      </c>
      <c r="B251" s="30" t="str">
        <f t="shared" si="19"/>
        <v>I</v>
      </c>
      <c r="C251" s="58">
        <f t="shared" si="20"/>
        <v>42578.506999999998</v>
      </c>
      <c r="D251" s="28" t="str">
        <f t="shared" si="21"/>
        <v>vis</v>
      </c>
      <c r="E251" s="66">
        <f>VLOOKUP(C251,Active!C$21:E$973,3,FALSE)</f>
        <v>-461.99669311125172</v>
      </c>
      <c r="F251" s="30" t="s">
        <v>425</v>
      </c>
      <c r="G251" s="28" t="str">
        <f t="shared" si="22"/>
        <v>42578.507</v>
      </c>
      <c r="H251" s="58">
        <f t="shared" si="23"/>
        <v>873</v>
      </c>
      <c r="I251" s="67" t="s">
        <v>1871</v>
      </c>
      <c r="J251" s="68" t="s">
        <v>1872</v>
      </c>
      <c r="K251" s="67">
        <v>873</v>
      </c>
      <c r="L251" s="67" t="s">
        <v>1027</v>
      </c>
      <c r="M251" s="68" t="s">
        <v>441</v>
      </c>
      <c r="N251" s="68"/>
      <c r="O251" s="69" t="s">
        <v>1301</v>
      </c>
      <c r="P251" s="69" t="s">
        <v>1855</v>
      </c>
    </row>
    <row r="252" spans="1:16" ht="13.5" thickBot="1" x14ac:dyDescent="0.25">
      <c r="A252" s="58" t="str">
        <f t="shared" si="18"/>
        <v> AVSJ 7.35 </v>
      </c>
      <c r="B252" s="30" t="str">
        <f t="shared" si="19"/>
        <v>I</v>
      </c>
      <c r="C252" s="58">
        <f t="shared" si="20"/>
        <v>42581.777000000002</v>
      </c>
      <c r="D252" s="28" t="str">
        <f t="shared" si="21"/>
        <v>vis</v>
      </c>
      <c r="E252" s="66">
        <f>VLOOKUP(C252,Active!C$21:E$973,3,FALSE)</f>
        <v>-457.99961833436299</v>
      </c>
      <c r="F252" s="30" t="s">
        <v>425</v>
      </c>
      <c r="G252" s="28" t="str">
        <f t="shared" si="22"/>
        <v>42581.777</v>
      </c>
      <c r="H252" s="58">
        <f t="shared" si="23"/>
        <v>877</v>
      </c>
      <c r="I252" s="67" t="s">
        <v>1873</v>
      </c>
      <c r="J252" s="68" t="s">
        <v>1874</v>
      </c>
      <c r="K252" s="67">
        <v>877</v>
      </c>
      <c r="L252" s="67" t="s">
        <v>1120</v>
      </c>
      <c r="M252" s="68" t="s">
        <v>441</v>
      </c>
      <c r="N252" s="68"/>
      <c r="O252" s="69" t="s">
        <v>1875</v>
      </c>
      <c r="P252" s="69" t="s">
        <v>1829</v>
      </c>
    </row>
    <row r="253" spans="1:16" ht="13.5" thickBot="1" x14ac:dyDescent="0.25">
      <c r="A253" s="58" t="str">
        <f t="shared" si="18"/>
        <v> AVSJ 7.35 </v>
      </c>
      <c r="B253" s="30" t="str">
        <f t="shared" si="19"/>
        <v>I</v>
      </c>
      <c r="C253" s="58">
        <f t="shared" si="20"/>
        <v>42581.777999999998</v>
      </c>
      <c r="D253" s="28" t="str">
        <f t="shared" si="21"/>
        <v>vis</v>
      </c>
      <c r="E253" s="66">
        <f>VLOOKUP(C253,Active!C$21:E$973,3,FALSE)</f>
        <v>-457.99839598734059</v>
      </c>
      <c r="F253" s="30" t="s">
        <v>425</v>
      </c>
      <c r="G253" s="28" t="str">
        <f t="shared" si="22"/>
        <v>42581.778</v>
      </c>
      <c r="H253" s="58">
        <f t="shared" si="23"/>
        <v>877</v>
      </c>
      <c r="I253" s="67" t="s">
        <v>1876</v>
      </c>
      <c r="J253" s="68" t="s">
        <v>1877</v>
      </c>
      <c r="K253" s="67">
        <v>877</v>
      </c>
      <c r="L253" s="67" t="s">
        <v>1094</v>
      </c>
      <c r="M253" s="68" t="s">
        <v>441</v>
      </c>
      <c r="N253" s="68"/>
      <c r="O253" s="69" t="s">
        <v>1878</v>
      </c>
      <c r="P253" s="69" t="s">
        <v>1829</v>
      </c>
    </row>
    <row r="254" spans="1:16" ht="13.5" thickBot="1" x14ac:dyDescent="0.25">
      <c r="A254" s="58" t="str">
        <f t="shared" si="18"/>
        <v> AVSJ 7.35 </v>
      </c>
      <c r="B254" s="30" t="str">
        <f t="shared" si="19"/>
        <v>I</v>
      </c>
      <c r="C254" s="58">
        <f t="shared" si="20"/>
        <v>42599.773999999998</v>
      </c>
      <c r="D254" s="28" t="str">
        <f t="shared" si="21"/>
        <v>vis</v>
      </c>
      <c r="E254" s="66">
        <f>VLOOKUP(C254,Active!C$21:E$973,3,FALSE)</f>
        <v>-436.00103889718855</v>
      </c>
      <c r="F254" s="30" t="s">
        <v>425</v>
      </c>
      <c r="G254" s="28" t="str">
        <f t="shared" si="22"/>
        <v>42599.774</v>
      </c>
      <c r="H254" s="58">
        <f t="shared" si="23"/>
        <v>899</v>
      </c>
      <c r="I254" s="67" t="s">
        <v>1882</v>
      </c>
      <c r="J254" s="68" t="s">
        <v>1883</v>
      </c>
      <c r="K254" s="67">
        <v>899</v>
      </c>
      <c r="L254" s="67" t="s">
        <v>1151</v>
      </c>
      <c r="M254" s="68" t="s">
        <v>441</v>
      </c>
      <c r="N254" s="68"/>
      <c r="O254" s="69" t="s">
        <v>1875</v>
      </c>
      <c r="P254" s="69" t="s">
        <v>1829</v>
      </c>
    </row>
    <row r="255" spans="1:16" ht="13.5" thickBot="1" x14ac:dyDescent="0.25">
      <c r="A255" s="58" t="str">
        <f t="shared" si="18"/>
        <v> BBS 23 </v>
      </c>
      <c r="B255" s="30" t="str">
        <f t="shared" si="19"/>
        <v>I</v>
      </c>
      <c r="C255" s="58">
        <f t="shared" si="20"/>
        <v>42601.406999999999</v>
      </c>
      <c r="D255" s="28" t="str">
        <f t="shared" si="21"/>
        <v>vis</v>
      </c>
      <c r="E255" s="66">
        <f>VLOOKUP(C255,Active!C$21:E$973,3,FALSE)</f>
        <v>-434.00494620279784</v>
      </c>
      <c r="F255" s="30" t="s">
        <v>425</v>
      </c>
      <c r="G255" s="28" t="str">
        <f t="shared" si="22"/>
        <v>42601.407</v>
      </c>
      <c r="H255" s="58">
        <f t="shared" si="23"/>
        <v>901</v>
      </c>
      <c r="I255" s="67" t="s">
        <v>1884</v>
      </c>
      <c r="J255" s="68" t="s">
        <v>1885</v>
      </c>
      <c r="K255" s="67">
        <v>901</v>
      </c>
      <c r="L255" s="67" t="s">
        <v>1145</v>
      </c>
      <c r="M255" s="68" t="s">
        <v>441</v>
      </c>
      <c r="N255" s="68"/>
      <c r="O255" s="69" t="s">
        <v>1472</v>
      </c>
      <c r="P255" s="69" t="s">
        <v>1855</v>
      </c>
    </row>
    <row r="256" spans="1:16" ht="13.5" thickBot="1" x14ac:dyDescent="0.25">
      <c r="A256" s="58" t="str">
        <f t="shared" si="18"/>
        <v> BBS 23 </v>
      </c>
      <c r="B256" s="30" t="str">
        <f t="shared" si="19"/>
        <v>I</v>
      </c>
      <c r="C256" s="58">
        <f t="shared" si="20"/>
        <v>42601.413999999997</v>
      </c>
      <c r="D256" s="28" t="str">
        <f t="shared" si="21"/>
        <v>vis</v>
      </c>
      <c r="E256" s="66">
        <f>VLOOKUP(C256,Active!C$21:E$973,3,FALSE)</f>
        <v>-433.99638977361451</v>
      </c>
      <c r="F256" s="30" t="s">
        <v>425</v>
      </c>
      <c r="G256" s="28" t="str">
        <f t="shared" si="22"/>
        <v>42601.414</v>
      </c>
      <c r="H256" s="58">
        <f t="shared" si="23"/>
        <v>901</v>
      </c>
      <c r="I256" s="67" t="s">
        <v>1886</v>
      </c>
      <c r="J256" s="68" t="s">
        <v>1887</v>
      </c>
      <c r="K256" s="67">
        <v>901</v>
      </c>
      <c r="L256" s="67" t="s">
        <v>1027</v>
      </c>
      <c r="M256" s="68" t="s">
        <v>441</v>
      </c>
      <c r="N256" s="68"/>
      <c r="O256" s="69" t="s">
        <v>1301</v>
      </c>
      <c r="P256" s="69" t="s">
        <v>1855</v>
      </c>
    </row>
    <row r="257" spans="1:16" ht="13.5" thickBot="1" x14ac:dyDescent="0.25">
      <c r="A257" s="58" t="str">
        <f t="shared" si="18"/>
        <v> AVSJ 7.35 </v>
      </c>
      <c r="B257" s="30" t="str">
        <f t="shared" si="19"/>
        <v>I</v>
      </c>
      <c r="C257" s="58">
        <f t="shared" si="20"/>
        <v>42604.682000000001</v>
      </c>
      <c r="D257" s="28" t="str">
        <f t="shared" si="21"/>
        <v>vis</v>
      </c>
      <c r="E257" s="66">
        <f>VLOOKUP(C257,Active!C$21:E$973,3,FALSE)</f>
        <v>-430.00175969077941</v>
      </c>
      <c r="F257" s="30" t="s">
        <v>425</v>
      </c>
      <c r="G257" s="28" t="str">
        <f t="shared" si="22"/>
        <v>42604.682</v>
      </c>
      <c r="H257" s="58">
        <f t="shared" si="23"/>
        <v>905</v>
      </c>
      <c r="I257" s="67" t="s">
        <v>1888</v>
      </c>
      <c r="J257" s="68" t="s">
        <v>1889</v>
      </c>
      <c r="K257" s="67">
        <v>905</v>
      </c>
      <c r="L257" s="67" t="s">
        <v>1151</v>
      </c>
      <c r="M257" s="68" t="s">
        <v>441</v>
      </c>
      <c r="N257" s="68"/>
      <c r="O257" s="69" t="s">
        <v>1221</v>
      </c>
      <c r="P257" s="69" t="s">
        <v>1829</v>
      </c>
    </row>
    <row r="258" spans="1:16" ht="13.5" thickBot="1" x14ac:dyDescent="0.25">
      <c r="A258" s="58" t="str">
        <f t="shared" si="18"/>
        <v> BBS 23 </v>
      </c>
      <c r="B258" s="30" t="str">
        <f t="shared" si="19"/>
        <v>I</v>
      </c>
      <c r="C258" s="58">
        <f t="shared" si="20"/>
        <v>42619.411999999997</v>
      </c>
      <c r="D258" s="28" t="str">
        <f t="shared" si="21"/>
        <v>vis</v>
      </c>
      <c r="E258" s="66">
        <f>VLOOKUP(C258,Active!C$21:E$973,3,FALSE)</f>
        <v>-411.99658798940885</v>
      </c>
      <c r="F258" s="30" t="s">
        <v>425</v>
      </c>
      <c r="G258" s="28" t="str">
        <f t="shared" si="22"/>
        <v>42619.412</v>
      </c>
      <c r="H258" s="58">
        <f t="shared" si="23"/>
        <v>923</v>
      </c>
      <c r="I258" s="67" t="s">
        <v>1892</v>
      </c>
      <c r="J258" s="68" t="s">
        <v>1893</v>
      </c>
      <c r="K258" s="67">
        <v>923</v>
      </c>
      <c r="L258" s="67" t="s">
        <v>1027</v>
      </c>
      <c r="M258" s="68" t="s">
        <v>441</v>
      </c>
      <c r="N258" s="68"/>
      <c r="O258" s="69" t="s">
        <v>1301</v>
      </c>
      <c r="P258" s="69" t="s">
        <v>1855</v>
      </c>
    </row>
    <row r="259" spans="1:16" ht="13.5" thickBot="1" x14ac:dyDescent="0.25">
      <c r="A259" s="58" t="str">
        <f t="shared" si="18"/>
        <v> BBS 23 </v>
      </c>
      <c r="B259" s="30" t="str">
        <f t="shared" si="19"/>
        <v>I</v>
      </c>
      <c r="C259" s="58">
        <f t="shared" si="20"/>
        <v>42628.413</v>
      </c>
      <c r="D259" s="28" t="str">
        <f t="shared" si="21"/>
        <v>vis</v>
      </c>
      <c r="E259" s="66">
        <f>VLOOKUP(C259,Active!C$21:E$973,3,FALSE)</f>
        <v>-400.99424240324794</v>
      </c>
      <c r="F259" s="30" t="s">
        <v>425</v>
      </c>
      <c r="G259" s="28" t="str">
        <f t="shared" si="22"/>
        <v>42628.413</v>
      </c>
      <c r="H259" s="58">
        <f t="shared" si="23"/>
        <v>934</v>
      </c>
      <c r="I259" s="67" t="s">
        <v>1894</v>
      </c>
      <c r="J259" s="68" t="s">
        <v>1895</v>
      </c>
      <c r="K259" s="67">
        <v>934</v>
      </c>
      <c r="L259" s="67" t="s">
        <v>1114</v>
      </c>
      <c r="M259" s="68" t="s">
        <v>441</v>
      </c>
      <c r="N259" s="68"/>
      <c r="O259" s="69" t="s">
        <v>1420</v>
      </c>
      <c r="P259" s="69" t="s">
        <v>1855</v>
      </c>
    </row>
    <row r="260" spans="1:16" ht="13.5" thickBot="1" x14ac:dyDescent="0.25">
      <c r="A260" s="58" t="str">
        <f t="shared" si="18"/>
        <v> BBS 23 </v>
      </c>
      <c r="B260" s="30" t="str">
        <f t="shared" si="19"/>
        <v>I</v>
      </c>
      <c r="C260" s="58">
        <f t="shared" si="20"/>
        <v>42628.417000000001</v>
      </c>
      <c r="D260" s="28" t="str">
        <f t="shared" si="21"/>
        <v>vis</v>
      </c>
      <c r="E260" s="66">
        <f>VLOOKUP(C260,Active!C$21:E$973,3,FALSE)</f>
        <v>-400.98935301514064</v>
      </c>
      <c r="F260" s="30" t="s">
        <v>425</v>
      </c>
      <c r="G260" s="28" t="str">
        <f t="shared" si="22"/>
        <v>42628.417</v>
      </c>
      <c r="H260" s="58">
        <f t="shared" si="23"/>
        <v>934</v>
      </c>
      <c r="I260" s="67" t="s">
        <v>1896</v>
      </c>
      <c r="J260" s="68" t="s">
        <v>1897</v>
      </c>
      <c r="K260" s="67">
        <v>934</v>
      </c>
      <c r="L260" s="67" t="s">
        <v>1006</v>
      </c>
      <c r="M260" s="68" t="s">
        <v>441</v>
      </c>
      <c r="N260" s="68"/>
      <c r="O260" s="69" t="s">
        <v>1472</v>
      </c>
      <c r="P260" s="69" t="s">
        <v>1855</v>
      </c>
    </row>
    <row r="261" spans="1:16" ht="13.5" thickBot="1" x14ac:dyDescent="0.25">
      <c r="A261" s="58" t="str">
        <f t="shared" si="18"/>
        <v> BBS 24 </v>
      </c>
      <c r="B261" s="30" t="str">
        <f t="shared" si="19"/>
        <v>I</v>
      </c>
      <c r="C261" s="58">
        <f t="shared" si="20"/>
        <v>42664.406000000003</v>
      </c>
      <c r="D261" s="28" t="str">
        <f t="shared" si="21"/>
        <v>vis</v>
      </c>
      <c r="E261" s="66">
        <f>VLOOKUP(C261,Active!C$21:E$973,3,FALSE)</f>
        <v>-356.99830587591259</v>
      </c>
      <c r="F261" s="30" t="s">
        <v>425</v>
      </c>
      <c r="G261" s="28" t="str">
        <f t="shared" si="22"/>
        <v>42664.406</v>
      </c>
      <c r="H261" s="58">
        <f t="shared" si="23"/>
        <v>978</v>
      </c>
      <c r="I261" s="67" t="s">
        <v>1900</v>
      </c>
      <c r="J261" s="68" t="s">
        <v>1901</v>
      </c>
      <c r="K261" s="67">
        <v>978</v>
      </c>
      <c r="L261" s="67" t="s">
        <v>1094</v>
      </c>
      <c r="M261" s="68" t="s">
        <v>441</v>
      </c>
      <c r="N261" s="68"/>
      <c r="O261" s="69" t="s">
        <v>1234</v>
      </c>
      <c r="P261" s="69" t="s">
        <v>1902</v>
      </c>
    </row>
    <row r="262" spans="1:16" ht="13.5" thickBot="1" x14ac:dyDescent="0.25">
      <c r="A262" s="58" t="str">
        <f t="shared" si="18"/>
        <v> BBS 24 </v>
      </c>
      <c r="B262" s="30" t="str">
        <f t="shared" si="19"/>
        <v>I</v>
      </c>
      <c r="C262" s="58">
        <f t="shared" si="20"/>
        <v>42668.495000000003</v>
      </c>
      <c r="D262" s="28" t="str">
        <f t="shared" si="21"/>
        <v>vis</v>
      </c>
      <c r="E262" s="66">
        <f>VLOOKUP(C262,Active!C$21:E$973,3,FALSE)</f>
        <v>-352.00012888426812</v>
      </c>
      <c r="F262" s="30" t="s">
        <v>425</v>
      </c>
      <c r="G262" s="28" t="str">
        <f t="shared" si="22"/>
        <v>42668.495</v>
      </c>
      <c r="H262" s="58">
        <f t="shared" si="23"/>
        <v>983</v>
      </c>
      <c r="I262" s="67" t="s">
        <v>1903</v>
      </c>
      <c r="J262" s="68" t="s">
        <v>1904</v>
      </c>
      <c r="K262" s="67">
        <v>983</v>
      </c>
      <c r="L262" s="67" t="s">
        <v>1111</v>
      </c>
      <c r="M262" s="68" t="s">
        <v>441</v>
      </c>
      <c r="N262" s="68"/>
      <c r="O262" s="69" t="s">
        <v>1234</v>
      </c>
      <c r="P262" s="69" t="s">
        <v>1902</v>
      </c>
    </row>
    <row r="263" spans="1:16" ht="13.5" thickBot="1" x14ac:dyDescent="0.25">
      <c r="A263" s="58" t="str">
        <f t="shared" si="18"/>
        <v> BBS 24 </v>
      </c>
      <c r="B263" s="30" t="str">
        <f t="shared" si="19"/>
        <v>I</v>
      </c>
      <c r="C263" s="58">
        <f t="shared" si="20"/>
        <v>42669.311999999998</v>
      </c>
      <c r="D263" s="28" t="str">
        <f t="shared" si="21"/>
        <v>vis</v>
      </c>
      <c r="E263" s="66">
        <f>VLOOKUP(C263,Active!C$21:E$973,3,FALSE)</f>
        <v>-351.001471363566</v>
      </c>
      <c r="F263" s="30" t="s">
        <v>425</v>
      </c>
      <c r="G263" s="28" t="str">
        <f t="shared" si="22"/>
        <v>42669.312</v>
      </c>
      <c r="H263" s="58">
        <f t="shared" si="23"/>
        <v>984</v>
      </c>
      <c r="I263" s="67" t="s">
        <v>1905</v>
      </c>
      <c r="J263" s="68" t="s">
        <v>1906</v>
      </c>
      <c r="K263" s="67">
        <v>984</v>
      </c>
      <c r="L263" s="67" t="s">
        <v>1151</v>
      </c>
      <c r="M263" s="68" t="s">
        <v>441</v>
      </c>
      <c r="N263" s="68"/>
      <c r="O263" s="69" t="s">
        <v>1234</v>
      </c>
      <c r="P263" s="69" t="s">
        <v>1902</v>
      </c>
    </row>
    <row r="264" spans="1:16" ht="13.5" thickBot="1" x14ac:dyDescent="0.25">
      <c r="A264" s="58" t="str">
        <f t="shared" si="18"/>
        <v> BBS 24 </v>
      </c>
      <c r="B264" s="30" t="str">
        <f t="shared" si="19"/>
        <v>I</v>
      </c>
      <c r="C264" s="58">
        <f t="shared" si="20"/>
        <v>42678.313000000002</v>
      </c>
      <c r="D264" s="28" t="str">
        <f t="shared" si="21"/>
        <v>vis</v>
      </c>
      <c r="E264" s="66">
        <f>VLOOKUP(C264,Active!C$21:E$973,3,FALSE)</f>
        <v>-339.99912577740508</v>
      </c>
      <c r="F264" s="30" t="s">
        <v>425</v>
      </c>
      <c r="G264" s="28" t="str">
        <f t="shared" si="22"/>
        <v>42678.313</v>
      </c>
      <c r="H264" s="58">
        <f t="shared" si="23"/>
        <v>995</v>
      </c>
      <c r="I264" s="67" t="s">
        <v>1907</v>
      </c>
      <c r="J264" s="68" t="s">
        <v>1908</v>
      </c>
      <c r="K264" s="67">
        <v>995</v>
      </c>
      <c r="L264" s="67" t="s">
        <v>1170</v>
      </c>
      <c r="M264" s="68" t="s">
        <v>441</v>
      </c>
      <c r="N264" s="68"/>
      <c r="O264" s="69" t="s">
        <v>1234</v>
      </c>
      <c r="P264" s="69" t="s">
        <v>1902</v>
      </c>
    </row>
    <row r="265" spans="1:16" ht="13.5" thickBot="1" x14ac:dyDescent="0.25">
      <c r="A265" s="58" t="str">
        <f t="shared" si="18"/>
        <v> AOEB 1 </v>
      </c>
      <c r="B265" s="30" t="str">
        <f t="shared" si="19"/>
        <v>I</v>
      </c>
      <c r="C265" s="58">
        <f t="shared" si="20"/>
        <v>42860.748</v>
      </c>
      <c r="D265" s="28" t="str">
        <f t="shared" si="21"/>
        <v>vis</v>
      </c>
      <c r="E265" s="66">
        <f>VLOOKUP(C265,Active!C$21:E$973,3,FALSE)</f>
        <v>-117.00024598511693</v>
      </c>
      <c r="F265" s="30" t="s">
        <v>425</v>
      </c>
      <c r="G265" s="28" t="str">
        <f t="shared" si="22"/>
        <v>42860.748</v>
      </c>
      <c r="H265" s="58">
        <f t="shared" si="23"/>
        <v>1218</v>
      </c>
      <c r="I265" s="67" t="s">
        <v>1909</v>
      </c>
      <c r="J265" s="68" t="s">
        <v>1910</v>
      </c>
      <c r="K265" s="67">
        <v>1218</v>
      </c>
      <c r="L265" s="67" t="s">
        <v>1111</v>
      </c>
      <c r="M265" s="68" t="s">
        <v>441</v>
      </c>
      <c r="N265" s="68"/>
      <c r="O265" s="69" t="s">
        <v>1878</v>
      </c>
      <c r="P265" s="69" t="s">
        <v>1911</v>
      </c>
    </row>
    <row r="266" spans="1:16" ht="13.5" thickBot="1" x14ac:dyDescent="0.25">
      <c r="A266" s="58" t="str">
        <f t="shared" si="18"/>
        <v> AOEB 1 </v>
      </c>
      <c r="B266" s="30" t="str">
        <f t="shared" si="19"/>
        <v>I</v>
      </c>
      <c r="C266" s="58">
        <f t="shared" si="20"/>
        <v>42860.749000000003</v>
      </c>
      <c r="D266" s="28" t="str">
        <f t="shared" si="21"/>
        <v>vis</v>
      </c>
      <c r="E266" s="66">
        <f>VLOOKUP(C266,Active!C$21:E$973,3,FALSE)</f>
        <v>-116.99902363808566</v>
      </c>
      <c r="F266" s="30" t="s">
        <v>425</v>
      </c>
      <c r="G266" s="28" t="str">
        <f t="shared" si="22"/>
        <v>42860.749</v>
      </c>
      <c r="H266" s="58">
        <f t="shared" si="23"/>
        <v>1218</v>
      </c>
      <c r="I266" s="67" t="s">
        <v>1912</v>
      </c>
      <c r="J266" s="68" t="s">
        <v>1913</v>
      </c>
      <c r="K266" s="67">
        <v>1218</v>
      </c>
      <c r="L266" s="67" t="s">
        <v>1170</v>
      </c>
      <c r="M266" s="68" t="s">
        <v>441</v>
      </c>
      <c r="N266" s="68"/>
      <c r="O266" s="69" t="s">
        <v>1914</v>
      </c>
      <c r="P266" s="69" t="s">
        <v>1911</v>
      </c>
    </row>
    <row r="267" spans="1:16" ht="13.5" thickBot="1" x14ac:dyDescent="0.25">
      <c r="A267" s="58" t="str">
        <f t="shared" ref="A267:A330" si="24">P267</f>
        <v> BBS 27 </v>
      </c>
      <c r="B267" s="30" t="str">
        <f t="shared" ref="B267:B330" si="25">IF(H267=INT(H267),"I","II")</f>
        <v>I</v>
      </c>
      <c r="C267" s="58">
        <f t="shared" ref="C267:C330" si="26">1*G267</f>
        <v>42866.476000000002</v>
      </c>
      <c r="D267" s="28" t="str">
        <f t="shared" ref="D267:D330" si="27">VLOOKUP(F267,I$1:J$5,2,FALSE)</f>
        <v>vis</v>
      </c>
      <c r="E267" s="66">
        <f>VLOOKUP(C267,Active!C$21:E$973,3,FALSE)</f>
        <v>-109.99864221692077</v>
      </c>
      <c r="F267" s="30" t="s">
        <v>425</v>
      </c>
      <c r="G267" s="28" t="str">
        <f t="shared" ref="G267:G330" si="28">MID(I267,3,LEN(I267)-3)</f>
        <v>42866.476</v>
      </c>
      <c r="H267" s="58">
        <f t="shared" ref="H267:H330" si="29">1*K267</f>
        <v>1225</v>
      </c>
      <c r="I267" s="67" t="s">
        <v>1915</v>
      </c>
      <c r="J267" s="68" t="s">
        <v>1916</v>
      </c>
      <c r="K267" s="67">
        <v>1225</v>
      </c>
      <c r="L267" s="67" t="s">
        <v>1170</v>
      </c>
      <c r="M267" s="68" t="s">
        <v>441</v>
      </c>
      <c r="N267" s="68"/>
      <c r="O267" s="69" t="s">
        <v>1301</v>
      </c>
      <c r="P267" s="69" t="s">
        <v>1917</v>
      </c>
    </row>
    <row r="268" spans="1:16" ht="13.5" thickBot="1" x14ac:dyDescent="0.25">
      <c r="A268" s="58" t="str">
        <f t="shared" si="24"/>
        <v> BBS 27 </v>
      </c>
      <c r="B268" s="30" t="str">
        <f t="shared" si="25"/>
        <v>I</v>
      </c>
      <c r="C268" s="58">
        <f t="shared" si="26"/>
        <v>42870.563000000002</v>
      </c>
      <c r="D268" s="28" t="str">
        <f t="shared" si="27"/>
        <v>vis</v>
      </c>
      <c r="E268" s="66">
        <f>VLOOKUP(C268,Active!C$21:E$973,3,FALSE)</f>
        <v>-105.00290991932991</v>
      </c>
      <c r="F268" s="30" t="s">
        <v>425</v>
      </c>
      <c r="G268" s="28" t="str">
        <f t="shared" si="28"/>
        <v>42870.563</v>
      </c>
      <c r="H268" s="58">
        <f t="shared" si="29"/>
        <v>1230</v>
      </c>
      <c r="I268" s="67" t="s">
        <v>1918</v>
      </c>
      <c r="J268" s="68" t="s">
        <v>1919</v>
      </c>
      <c r="K268" s="67">
        <v>1230</v>
      </c>
      <c r="L268" s="67" t="s">
        <v>426</v>
      </c>
      <c r="M268" s="68" t="s">
        <v>441</v>
      </c>
      <c r="N268" s="68"/>
      <c r="O268" s="69" t="s">
        <v>1234</v>
      </c>
      <c r="P268" s="69" t="s">
        <v>1917</v>
      </c>
    </row>
    <row r="269" spans="1:16" ht="13.5" thickBot="1" x14ac:dyDescent="0.25">
      <c r="A269" s="58" t="str">
        <f t="shared" si="24"/>
        <v> AOEB 1 </v>
      </c>
      <c r="B269" s="30" t="str">
        <f t="shared" si="25"/>
        <v>I</v>
      </c>
      <c r="C269" s="58">
        <f t="shared" si="26"/>
        <v>42878.747000000003</v>
      </c>
      <c r="D269" s="28" t="str">
        <f t="shared" si="27"/>
        <v>vis</v>
      </c>
      <c r="E269" s="66">
        <f>VLOOKUP(C269,Active!C$21:E$973,3,FALSE)</f>
        <v>-94.999221853879988</v>
      </c>
      <c r="F269" s="30" t="s">
        <v>425</v>
      </c>
      <c r="G269" s="28" t="str">
        <f t="shared" si="28"/>
        <v>42878.747</v>
      </c>
      <c r="H269" s="58">
        <f t="shared" si="29"/>
        <v>1240</v>
      </c>
      <c r="I269" s="67" t="s">
        <v>1920</v>
      </c>
      <c r="J269" s="68" t="s">
        <v>1921</v>
      </c>
      <c r="K269" s="67">
        <v>1240</v>
      </c>
      <c r="L269" s="67" t="s">
        <v>1120</v>
      </c>
      <c r="M269" s="68" t="s">
        <v>441</v>
      </c>
      <c r="N269" s="68"/>
      <c r="O269" s="69" t="s">
        <v>1922</v>
      </c>
      <c r="P269" s="69" t="s">
        <v>1911</v>
      </c>
    </row>
    <row r="270" spans="1:16" ht="13.5" thickBot="1" x14ac:dyDescent="0.25">
      <c r="A270" s="58" t="str">
        <f t="shared" si="24"/>
        <v>IBVS 1350 </v>
      </c>
      <c r="B270" s="30" t="str">
        <f t="shared" si="25"/>
        <v>I</v>
      </c>
      <c r="C270" s="58">
        <f t="shared" si="26"/>
        <v>42878.748</v>
      </c>
      <c r="D270" s="28" t="str">
        <f t="shared" si="27"/>
        <v>vis</v>
      </c>
      <c r="E270" s="66">
        <f>VLOOKUP(C270,Active!C$21:E$973,3,FALSE)</f>
        <v>-94.99799950685761</v>
      </c>
      <c r="F270" s="30" t="s">
        <v>425</v>
      </c>
      <c r="G270" s="28" t="str">
        <f t="shared" si="28"/>
        <v>42878.748</v>
      </c>
      <c r="H270" s="58">
        <f t="shared" si="29"/>
        <v>1240</v>
      </c>
      <c r="I270" s="67" t="s">
        <v>1923</v>
      </c>
      <c r="J270" s="68" t="s">
        <v>1924</v>
      </c>
      <c r="K270" s="67">
        <v>1240</v>
      </c>
      <c r="L270" s="67" t="s">
        <v>1094</v>
      </c>
      <c r="M270" s="68" t="s">
        <v>441</v>
      </c>
      <c r="N270" s="68"/>
      <c r="O270" s="69" t="s">
        <v>1925</v>
      </c>
      <c r="P270" s="70" t="s">
        <v>1926</v>
      </c>
    </row>
    <row r="271" spans="1:16" ht="13.5" thickBot="1" x14ac:dyDescent="0.25">
      <c r="A271" s="58" t="str">
        <f t="shared" si="24"/>
        <v> BBS 27 </v>
      </c>
      <c r="B271" s="30" t="str">
        <f t="shared" si="25"/>
        <v>I</v>
      </c>
      <c r="C271" s="58">
        <f t="shared" si="26"/>
        <v>42879.557999999997</v>
      </c>
      <c r="D271" s="28" t="str">
        <f t="shared" si="27"/>
        <v>vis</v>
      </c>
      <c r="E271" s="66">
        <f>VLOOKUP(C271,Active!C$21:E$973,3,FALSE)</f>
        <v>-94.007898415338786</v>
      </c>
      <c r="F271" s="30" t="s">
        <v>425</v>
      </c>
      <c r="G271" s="28" t="str">
        <f t="shared" si="28"/>
        <v>42879.558</v>
      </c>
      <c r="H271" s="58">
        <f t="shared" si="29"/>
        <v>1241</v>
      </c>
      <c r="I271" s="67" t="s">
        <v>1927</v>
      </c>
      <c r="J271" s="68" t="s">
        <v>1928</v>
      </c>
      <c r="K271" s="67">
        <v>1241</v>
      </c>
      <c r="L271" s="67" t="s">
        <v>1140</v>
      </c>
      <c r="M271" s="68" t="s">
        <v>441</v>
      </c>
      <c r="N271" s="68"/>
      <c r="O271" s="69" t="s">
        <v>1234</v>
      </c>
      <c r="P271" s="69" t="s">
        <v>1917</v>
      </c>
    </row>
    <row r="272" spans="1:16" ht="13.5" thickBot="1" x14ac:dyDescent="0.25">
      <c r="A272" s="58" t="str">
        <f t="shared" si="24"/>
        <v> BBS 27 </v>
      </c>
      <c r="B272" s="30" t="str">
        <f t="shared" si="25"/>
        <v>I</v>
      </c>
      <c r="C272" s="58">
        <f t="shared" si="26"/>
        <v>42884.468000000001</v>
      </c>
      <c r="D272" s="28" t="str">
        <f t="shared" si="27"/>
        <v>vis</v>
      </c>
      <c r="E272" s="66">
        <f>VLOOKUP(C272,Active!C$21:E$973,3,FALSE)</f>
        <v>-88.006174514876008</v>
      </c>
      <c r="F272" s="30" t="s">
        <v>425</v>
      </c>
      <c r="G272" s="28" t="str">
        <f t="shared" si="28"/>
        <v>42884.468</v>
      </c>
      <c r="H272" s="58">
        <f t="shared" si="29"/>
        <v>1247</v>
      </c>
      <c r="I272" s="67" t="s">
        <v>1929</v>
      </c>
      <c r="J272" s="68" t="s">
        <v>1930</v>
      </c>
      <c r="K272" s="67">
        <v>1247</v>
      </c>
      <c r="L272" s="67" t="s">
        <v>1229</v>
      </c>
      <c r="M272" s="68" t="s">
        <v>441</v>
      </c>
      <c r="N272" s="68"/>
      <c r="O272" s="69" t="s">
        <v>1234</v>
      </c>
      <c r="P272" s="69" t="s">
        <v>1917</v>
      </c>
    </row>
    <row r="273" spans="1:16" ht="13.5" thickBot="1" x14ac:dyDescent="0.25">
      <c r="A273" s="58" t="str">
        <f t="shared" si="24"/>
        <v> AOEB 1 </v>
      </c>
      <c r="B273" s="30" t="str">
        <f t="shared" si="25"/>
        <v>I</v>
      </c>
      <c r="C273" s="58">
        <f t="shared" si="26"/>
        <v>42887.75</v>
      </c>
      <c r="D273" s="28" t="str">
        <f t="shared" si="27"/>
        <v>vis</v>
      </c>
      <c r="E273" s="66">
        <f>VLOOKUP(C273,Active!C$21:E$973,3,FALSE)</f>
        <v>-83.994431573674319</v>
      </c>
      <c r="F273" s="30" t="s">
        <v>425</v>
      </c>
      <c r="G273" s="28" t="str">
        <f t="shared" si="28"/>
        <v>42887.750</v>
      </c>
      <c r="H273" s="58">
        <f t="shared" si="29"/>
        <v>1251</v>
      </c>
      <c r="I273" s="67" t="s">
        <v>1931</v>
      </c>
      <c r="J273" s="68" t="s">
        <v>1932</v>
      </c>
      <c r="K273" s="67">
        <v>1251</v>
      </c>
      <c r="L273" s="67" t="s">
        <v>1114</v>
      </c>
      <c r="M273" s="68" t="s">
        <v>441</v>
      </c>
      <c r="N273" s="68"/>
      <c r="O273" s="69" t="s">
        <v>1221</v>
      </c>
      <c r="P273" s="69" t="s">
        <v>1911</v>
      </c>
    </row>
    <row r="274" spans="1:16" ht="13.5" thickBot="1" x14ac:dyDescent="0.25">
      <c r="A274" s="58" t="str">
        <f t="shared" si="24"/>
        <v> AOEB 1 </v>
      </c>
      <c r="B274" s="30" t="str">
        <f t="shared" si="25"/>
        <v>I</v>
      </c>
      <c r="C274" s="58">
        <f t="shared" si="26"/>
        <v>42905.743000000002</v>
      </c>
      <c r="D274" s="28" t="str">
        <f t="shared" si="27"/>
        <v>vis</v>
      </c>
      <c r="E274" s="66">
        <f>VLOOKUP(C274,Active!C$21:E$973,3,FALSE)</f>
        <v>-62.000741524598297</v>
      </c>
      <c r="F274" s="30" t="s">
        <v>425</v>
      </c>
      <c r="G274" s="28" t="str">
        <f t="shared" si="28"/>
        <v>42905.743</v>
      </c>
      <c r="H274" s="58">
        <f t="shared" si="29"/>
        <v>1273</v>
      </c>
      <c r="I274" s="67" t="s">
        <v>1933</v>
      </c>
      <c r="J274" s="68" t="s">
        <v>1934</v>
      </c>
      <c r="K274" s="67">
        <v>1273</v>
      </c>
      <c r="L274" s="67" t="s">
        <v>1111</v>
      </c>
      <c r="M274" s="68" t="s">
        <v>441</v>
      </c>
      <c r="N274" s="68"/>
      <c r="O274" s="69" t="s">
        <v>1914</v>
      </c>
      <c r="P274" s="69" t="s">
        <v>1911</v>
      </c>
    </row>
    <row r="275" spans="1:16" ht="13.5" thickBot="1" x14ac:dyDescent="0.25">
      <c r="A275" s="58" t="str">
        <f t="shared" si="24"/>
        <v> BBS 28 </v>
      </c>
      <c r="B275" s="30" t="str">
        <f t="shared" si="25"/>
        <v>I</v>
      </c>
      <c r="C275" s="58">
        <f t="shared" si="26"/>
        <v>42906.561999999998</v>
      </c>
      <c r="D275" s="28" t="str">
        <f t="shared" si="27"/>
        <v>vis</v>
      </c>
      <c r="E275" s="66">
        <f>VLOOKUP(C275,Active!C$21:E$973,3,FALSE)</f>
        <v>-60.99963930984255</v>
      </c>
      <c r="F275" s="30" t="s">
        <v>425</v>
      </c>
      <c r="G275" s="28" t="str">
        <f t="shared" si="28"/>
        <v>42906.562</v>
      </c>
      <c r="H275" s="58">
        <f t="shared" si="29"/>
        <v>1274</v>
      </c>
      <c r="I275" s="67" t="s">
        <v>1935</v>
      </c>
      <c r="J275" s="68" t="s">
        <v>1936</v>
      </c>
      <c r="K275" s="67">
        <v>1274</v>
      </c>
      <c r="L275" s="67" t="s">
        <v>1120</v>
      </c>
      <c r="M275" s="68" t="s">
        <v>441</v>
      </c>
      <c r="N275" s="68"/>
      <c r="O275" s="69" t="s">
        <v>1234</v>
      </c>
      <c r="P275" s="69" t="s">
        <v>1937</v>
      </c>
    </row>
    <row r="276" spans="1:16" ht="13.5" thickBot="1" x14ac:dyDescent="0.25">
      <c r="A276" s="58" t="str">
        <f t="shared" si="24"/>
        <v> AOEB 1 </v>
      </c>
      <c r="B276" s="30" t="str">
        <f t="shared" si="25"/>
        <v>I</v>
      </c>
      <c r="C276" s="58">
        <f t="shared" si="26"/>
        <v>42909.832999999999</v>
      </c>
      <c r="D276" s="28" t="str">
        <f t="shared" si="27"/>
        <v>vis</v>
      </c>
      <c r="E276" s="66">
        <f>VLOOKUP(C276,Active!C$21:E$973,3,FALSE)</f>
        <v>-57.001342185931421</v>
      </c>
      <c r="F276" s="30" t="s">
        <v>425</v>
      </c>
      <c r="G276" s="28" t="str">
        <f t="shared" si="28"/>
        <v>42909.833</v>
      </c>
      <c r="H276" s="58">
        <f t="shared" si="29"/>
        <v>1278</v>
      </c>
      <c r="I276" s="67" t="s">
        <v>1938</v>
      </c>
      <c r="J276" s="68" t="s">
        <v>1939</v>
      </c>
      <c r="K276" s="67">
        <v>1278</v>
      </c>
      <c r="L276" s="67" t="s">
        <v>1151</v>
      </c>
      <c r="M276" s="68" t="s">
        <v>441</v>
      </c>
      <c r="N276" s="68"/>
      <c r="O276" s="69" t="s">
        <v>1878</v>
      </c>
      <c r="P276" s="69" t="s">
        <v>1911</v>
      </c>
    </row>
    <row r="277" spans="1:16" ht="13.5" thickBot="1" x14ac:dyDescent="0.25">
      <c r="A277" s="58" t="str">
        <f t="shared" si="24"/>
        <v> BBS 28 </v>
      </c>
      <c r="B277" s="30" t="str">
        <f t="shared" si="25"/>
        <v>I</v>
      </c>
      <c r="C277" s="58">
        <f t="shared" si="26"/>
        <v>42916.387000000002</v>
      </c>
      <c r="D277" s="28" t="str">
        <f t="shared" si="27"/>
        <v>vis</v>
      </c>
      <c r="E277" s="66">
        <f>VLOOKUP(C277,Active!C$21:E$973,3,FALSE)</f>
        <v>-48.990079773787336</v>
      </c>
      <c r="F277" s="30" t="s">
        <v>425</v>
      </c>
      <c r="G277" s="28" t="str">
        <f t="shared" si="28"/>
        <v>42916.387</v>
      </c>
      <c r="H277" s="58">
        <f t="shared" si="29"/>
        <v>1286</v>
      </c>
      <c r="I277" s="67" t="s">
        <v>1940</v>
      </c>
      <c r="J277" s="68" t="s">
        <v>1941</v>
      </c>
      <c r="K277" s="67">
        <v>1286</v>
      </c>
      <c r="L277" s="67" t="s">
        <v>978</v>
      </c>
      <c r="M277" s="68" t="s">
        <v>441</v>
      </c>
      <c r="N277" s="68"/>
      <c r="O277" s="69" t="s">
        <v>1472</v>
      </c>
      <c r="P277" s="69" t="s">
        <v>1937</v>
      </c>
    </row>
    <row r="278" spans="1:16" ht="13.5" thickBot="1" x14ac:dyDescent="0.25">
      <c r="A278" s="58" t="str">
        <f t="shared" si="24"/>
        <v> AOEB 1 </v>
      </c>
      <c r="B278" s="30" t="str">
        <f t="shared" si="25"/>
        <v>I</v>
      </c>
      <c r="C278" s="58">
        <f t="shared" si="26"/>
        <v>42937.650999999998</v>
      </c>
      <c r="D278" s="28" t="str">
        <f t="shared" si="27"/>
        <v>vis</v>
      </c>
      <c r="E278" s="66">
        <f>VLOOKUP(C278,Active!C$21:E$973,3,FALSE)</f>
        <v>-22.998092600809077</v>
      </c>
      <c r="F278" s="30" t="s">
        <v>425</v>
      </c>
      <c r="G278" s="28" t="str">
        <f t="shared" si="28"/>
        <v>42937.651</v>
      </c>
      <c r="H278" s="58">
        <f t="shared" si="29"/>
        <v>1312</v>
      </c>
      <c r="I278" s="67" t="s">
        <v>1942</v>
      </c>
      <c r="J278" s="68" t="s">
        <v>1943</v>
      </c>
      <c r="K278" s="67">
        <v>1312</v>
      </c>
      <c r="L278" s="67" t="s">
        <v>1094</v>
      </c>
      <c r="M278" s="68" t="s">
        <v>441</v>
      </c>
      <c r="N278" s="68"/>
      <c r="O278" s="69" t="s">
        <v>1586</v>
      </c>
      <c r="P278" s="69" t="s">
        <v>1911</v>
      </c>
    </row>
    <row r="279" spans="1:16" ht="13.5" thickBot="1" x14ac:dyDescent="0.25">
      <c r="A279" s="58" t="str">
        <f t="shared" si="24"/>
        <v> BBS 28 </v>
      </c>
      <c r="B279" s="30" t="str">
        <f t="shared" si="25"/>
        <v>I</v>
      </c>
      <c r="C279" s="58">
        <f t="shared" si="26"/>
        <v>42942.559000000001</v>
      </c>
      <c r="D279" s="28" t="str">
        <f t="shared" si="27"/>
        <v>vis</v>
      </c>
      <c r="E279" s="66">
        <f>VLOOKUP(C279,Active!C$21:E$973,3,FALSE)</f>
        <v>-16.998813394399932</v>
      </c>
      <c r="F279" s="30" t="s">
        <v>425</v>
      </c>
      <c r="G279" s="28" t="str">
        <f t="shared" si="28"/>
        <v>42942.559</v>
      </c>
      <c r="H279" s="58">
        <f t="shared" si="29"/>
        <v>1318</v>
      </c>
      <c r="I279" s="67" t="s">
        <v>1944</v>
      </c>
      <c r="J279" s="68" t="s">
        <v>1945</v>
      </c>
      <c r="K279" s="67">
        <v>1318</v>
      </c>
      <c r="L279" s="67" t="s">
        <v>1170</v>
      </c>
      <c r="M279" s="68" t="s">
        <v>441</v>
      </c>
      <c r="N279" s="68"/>
      <c r="O279" s="69" t="s">
        <v>1234</v>
      </c>
      <c r="P279" s="69" t="s">
        <v>1937</v>
      </c>
    </row>
    <row r="280" spans="1:16" ht="13.5" thickBot="1" x14ac:dyDescent="0.25">
      <c r="A280" s="58" t="str">
        <f t="shared" si="24"/>
        <v> AOEB 1 </v>
      </c>
      <c r="B280" s="30" t="str">
        <f t="shared" si="25"/>
        <v>I</v>
      </c>
      <c r="C280" s="58">
        <f t="shared" si="26"/>
        <v>42946.650999999998</v>
      </c>
      <c r="D280" s="28" t="str">
        <f t="shared" si="27"/>
        <v>vis</v>
      </c>
      <c r="E280" s="66">
        <f>VLOOKUP(C280,Active!C$21:E$973,3,FALSE)</f>
        <v>-11.996969361679421</v>
      </c>
      <c r="F280" s="30" t="s">
        <v>425</v>
      </c>
      <c r="G280" s="28" t="str">
        <f t="shared" si="28"/>
        <v>42946.651</v>
      </c>
      <c r="H280" s="58">
        <f t="shared" si="29"/>
        <v>1323</v>
      </c>
      <c r="I280" s="67" t="s">
        <v>1946</v>
      </c>
      <c r="J280" s="68" t="s">
        <v>1947</v>
      </c>
      <c r="K280" s="67">
        <v>1323</v>
      </c>
      <c r="L280" s="67" t="s">
        <v>1027</v>
      </c>
      <c r="M280" s="68" t="s">
        <v>441</v>
      </c>
      <c r="N280" s="68"/>
      <c r="O280" s="69" t="s">
        <v>1221</v>
      </c>
      <c r="P280" s="69" t="s">
        <v>1911</v>
      </c>
    </row>
    <row r="281" spans="1:16" ht="13.5" thickBot="1" x14ac:dyDescent="0.25">
      <c r="A281" s="58" t="str">
        <f t="shared" si="24"/>
        <v> BBS 28 </v>
      </c>
      <c r="B281" s="30" t="str">
        <f t="shared" si="25"/>
        <v>I</v>
      </c>
      <c r="C281" s="58">
        <f t="shared" si="26"/>
        <v>42947.47</v>
      </c>
      <c r="D281" s="28" t="str">
        <f t="shared" si="27"/>
        <v>vis</v>
      </c>
      <c r="E281" s="66">
        <f>VLOOKUP(C281,Active!C$21:E$973,3,FALSE)</f>
        <v>-10.99586714691478</v>
      </c>
      <c r="F281" s="30" t="s">
        <v>425</v>
      </c>
      <c r="G281" s="28" t="str">
        <f t="shared" si="28"/>
        <v>42947.470</v>
      </c>
      <c r="H281" s="58">
        <f t="shared" si="29"/>
        <v>1324</v>
      </c>
      <c r="I281" s="67" t="s">
        <v>1948</v>
      </c>
      <c r="J281" s="68" t="s">
        <v>1949</v>
      </c>
      <c r="K281" s="67">
        <v>1324</v>
      </c>
      <c r="L281" s="67" t="s">
        <v>1127</v>
      </c>
      <c r="M281" s="68" t="s">
        <v>441</v>
      </c>
      <c r="N281" s="68"/>
      <c r="O281" s="69" t="s">
        <v>1301</v>
      </c>
      <c r="P281" s="69" t="s">
        <v>1937</v>
      </c>
    </row>
    <row r="282" spans="1:16" ht="13.5" thickBot="1" x14ac:dyDescent="0.25">
      <c r="A282" s="58" t="str">
        <f t="shared" si="24"/>
        <v> BBS 28 </v>
      </c>
      <c r="B282" s="30" t="str">
        <f t="shared" si="25"/>
        <v>I</v>
      </c>
      <c r="C282" s="58">
        <f t="shared" si="26"/>
        <v>42951.548000000003</v>
      </c>
      <c r="D282" s="28" t="str">
        <f t="shared" si="27"/>
        <v>vis</v>
      </c>
      <c r="E282" s="66">
        <f>VLOOKUP(C282,Active!C$21:E$973,3,FALSE)</f>
        <v>-6.0111359725608384</v>
      </c>
      <c r="F282" s="30" t="s">
        <v>425</v>
      </c>
      <c r="G282" s="28" t="str">
        <f t="shared" si="28"/>
        <v>42951.548</v>
      </c>
      <c r="H282" s="58">
        <f t="shared" si="29"/>
        <v>1329</v>
      </c>
      <c r="I282" s="67" t="s">
        <v>1950</v>
      </c>
      <c r="J282" s="68" t="s">
        <v>1951</v>
      </c>
      <c r="K282" s="67">
        <v>1329</v>
      </c>
      <c r="L282" s="67" t="s">
        <v>1330</v>
      </c>
      <c r="M282" s="68" t="s">
        <v>441</v>
      </c>
      <c r="N282" s="68"/>
      <c r="O282" s="69" t="s">
        <v>1234</v>
      </c>
      <c r="P282" s="69" t="s">
        <v>1937</v>
      </c>
    </row>
    <row r="283" spans="1:16" ht="13.5" thickBot="1" x14ac:dyDescent="0.25">
      <c r="A283" s="58" t="str">
        <f t="shared" si="24"/>
        <v> AOEB 1 </v>
      </c>
      <c r="B283" s="30" t="str">
        <f t="shared" si="25"/>
        <v>I</v>
      </c>
      <c r="C283" s="58">
        <f t="shared" si="26"/>
        <v>42955.646999999997</v>
      </c>
      <c r="D283" s="28" t="str">
        <f t="shared" si="27"/>
        <v>vis</v>
      </c>
      <c r="E283" s="66">
        <f>VLOOKUP(C283,Active!C$21:E$973,3,FALSE)</f>
        <v>-1.0007355106570399</v>
      </c>
      <c r="F283" s="30" t="s">
        <v>425</v>
      </c>
      <c r="G283" s="28" t="str">
        <f t="shared" si="28"/>
        <v>42955.647</v>
      </c>
      <c r="H283" s="58">
        <f t="shared" si="29"/>
        <v>1334</v>
      </c>
      <c r="I283" s="67" t="s">
        <v>1952</v>
      </c>
      <c r="J283" s="68" t="s">
        <v>1953</v>
      </c>
      <c r="K283" s="67">
        <v>1334</v>
      </c>
      <c r="L283" s="67" t="s">
        <v>1111</v>
      </c>
      <c r="M283" s="68" t="s">
        <v>441</v>
      </c>
      <c r="N283" s="68"/>
      <c r="O283" s="69" t="s">
        <v>1761</v>
      </c>
      <c r="P283" s="69" t="s">
        <v>1911</v>
      </c>
    </row>
    <row r="284" spans="1:16" ht="13.5" thickBot="1" x14ac:dyDescent="0.25">
      <c r="A284" s="58" t="str">
        <f t="shared" si="24"/>
        <v>IBVS 1751 </v>
      </c>
      <c r="B284" s="30" t="str">
        <f t="shared" si="25"/>
        <v>I</v>
      </c>
      <c r="C284" s="58">
        <f t="shared" si="26"/>
        <v>42956.465700000001</v>
      </c>
      <c r="D284" s="28" t="str">
        <f t="shared" si="27"/>
        <v>vis</v>
      </c>
      <c r="E284" s="66">
        <f>VLOOKUP(C284,Active!C$21:E$973,3,FALSE)</f>
        <v>0</v>
      </c>
      <c r="F284" s="30" t="s">
        <v>425</v>
      </c>
      <c r="G284" s="28" t="str">
        <f t="shared" si="28"/>
        <v>42956.4657</v>
      </c>
      <c r="H284" s="58">
        <f t="shared" si="29"/>
        <v>1335</v>
      </c>
      <c r="I284" s="67" t="s">
        <v>1954</v>
      </c>
      <c r="J284" s="68" t="s">
        <v>1955</v>
      </c>
      <c r="K284" s="67">
        <v>1335</v>
      </c>
      <c r="L284" s="67" t="s">
        <v>1956</v>
      </c>
      <c r="M284" s="68" t="s">
        <v>441</v>
      </c>
      <c r="N284" s="68"/>
      <c r="O284" s="69" t="s">
        <v>1957</v>
      </c>
      <c r="P284" s="70" t="s">
        <v>1958</v>
      </c>
    </row>
    <row r="285" spans="1:16" ht="13.5" thickBot="1" x14ac:dyDescent="0.25">
      <c r="A285" s="58" t="str">
        <f t="shared" si="24"/>
        <v> AOEB 1 </v>
      </c>
      <c r="B285" s="30" t="str">
        <f t="shared" si="25"/>
        <v>I</v>
      </c>
      <c r="C285" s="58">
        <f t="shared" si="26"/>
        <v>42963.828999999998</v>
      </c>
      <c r="D285" s="28" t="str">
        <f t="shared" si="27"/>
        <v>vis</v>
      </c>
      <c r="E285" s="66">
        <f>VLOOKUP(C285,Active!C$21:E$973,3,FALSE)</f>
        <v>9.0005078607392424</v>
      </c>
      <c r="F285" s="30" t="s">
        <v>425</v>
      </c>
      <c r="G285" s="28" t="str">
        <f t="shared" si="28"/>
        <v>42963.829</v>
      </c>
      <c r="H285" s="58">
        <f t="shared" si="29"/>
        <v>1344</v>
      </c>
      <c r="I285" s="67" t="s">
        <v>1959</v>
      </c>
      <c r="J285" s="68" t="s">
        <v>1960</v>
      </c>
      <c r="K285" s="67">
        <v>1344</v>
      </c>
      <c r="L285" s="67" t="s">
        <v>1120</v>
      </c>
      <c r="M285" s="68" t="s">
        <v>441</v>
      </c>
      <c r="N285" s="68"/>
      <c r="O285" s="69" t="s">
        <v>1961</v>
      </c>
      <c r="P285" s="69" t="s">
        <v>1911</v>
      </c>
    </row>
    <row r="286" spans="1:16" ht="13.5" thickBot="1" x14ac:dyDescent="0.25">
      <c r="A286" s="58" t="str">
        <f t="shared" si="24"/>
        <v> AOEB 1 </v>
      </c>
      <c r="B286" s="30" t="str">
        <f t="shared" si="25"/>
        <v>I</v>
      </c>
      <c r="C286" s="58">
        <f t="shared" si="26"/>
        <v>42963.83</v>
      </c>
      <c r="D286" s="28" t="str">
        <f t="shared" si="27"/>
        <v>vis</v>
      </c>
      <c r="E286" s="66">
        <f>VLOOKUP(C286,Active!C$21:E$973,3,FALSE)</f>
        <v>9.0017302077705068</v>
      </c>
      <c r="F286" s="30" t="s">
        <v>425</v>
      </c>
      <c r="G286" s="28" t="str">
        <f t="shared" si="28"/>
        <v>42963.830</v>
      </c>
      <c r="H286" s="58">
        <f t="shared" si="29"/>
        <v>1344</v>
      </c>
      <c r="I286" s="67" t="s">
        <v>1962</v>
      </c>
      <c r="J286" s="68" t="s">
        <v>1963</v>
      </c>
      <c r="K286" s="67">
        <v>1344</v>
      </c>
      <c r="L286" s="67" t="s">
        <v>1094</v>
      </c>
      <c r="M286" s="68" t="s">
        <v>441</v>
      </c>
      <c r="N286" s="68"/>
      <c r="O286" s="69" t="s">
        <v>1964</v>
      </c>
      <c r="P286" s="69" t="s">
        <v>1911</v>
      </c>
    </row>
    <row r="287" spans="1:16" ht="13.5" thickBot="1" x14ac:dyDescent="0.25">
      <c r="A287" s="58" t="str">
        <f t="shared" si="24"/>
        <v>IBVS 1249 </v>
      </c>
      <c r="B287" s="30" t="str">
        <f t="shared" si="25"/>
        <v>I</v>
      </c>
      <c r="C287" s="58">
        <f t="shared" si="26"/>
        <v>42964.644</v>
      </c>
      <c r="D287" s="28" t="str">
        <f t="shared" si="27"/>
        <v>vis</v>
      </c>
      <c r="E287" s="66">
        <f>VLOOKUP(C287,Active!C$21:E$973,3,FALSE)</f>
        <v>9.996720687396607</v>
      </c>
      <c r="F287" s="30" t="s">
        <v>425</v>
      </c>
      <c r="G287" s="28" t="str">
        <f t="shared" si="28"/>
        <v>42964.644</v>
      </c>
      <c r="H287" s="58">
        <f t="shared" si="29"/>
        <v>1345</v>
      </c>
      <c r="I287" s="67" t="s">
        <v>1965</v>
      </c>
      <c r="J287" s="68" t="s">
        <v>1966</v>
      </c>
      <c r="K287" s="67">
        <v>1345</v>
      </c>
      <c r="L287" s="67" t="s">
        <v>426</v>
      </c>
      <c r="M287" s="68" t="s">
        <v>441</v>
      </c>
      <c r="N287" s="68"/>
      <c r="O287" s="69" t="s">
        <v>1869</v>
      </c>
      <c r="P287" s="70" t="s">
        <v>1870</v>
      </c>
    </row>
    <row r="288" spans="1:16" ht="13.5" thickBot="1" x14ac:dyDescent="0.25">
      <c r="A288" s="58" t="str">
        <f t="shared" si="24"/>
        <v> BRNO 21 </v>
      </c>
      <c r="B288" s="30" t="str">
        <f t="shared" si="25"/>
        <v>I</v>
      </c>
      <c r="C288" s="58">
        <f t="shared" si="26"/>
        <v>42965.461000000003</v>
      </c>
      <c r="D288" s="28" t="str">
        <f t="shared" si="27"/>
        <v>vis</v>
      </c>
      <c r="E288" s="66">
        <f>VLOOKUP(C288,Active!C$21:E$973,3,FALSE)</f>
        <v>10.99537820810761</v>
      </c>
      <c r="F288" s="30" t="s">
        <v>425</v>
      </c>
      <c r="G288" s="28" t="str">
        <f t="shared" si="28"/>
        <v>42965.461</v>
      </c>
      <c r="H288" s="58">
        <f t="shared" si="29"/>
        <v>1346</v>
      </c>
      <c r="I288" s="67" t="s">
        <v>1967</v>
      </c>
      <c r="J288" s="68" t="s">
        <v>1968</v>
      </c>
      <c r="K288" s="67">
        <v>1346</v>
      </c>
      <c r="L288" s="67" t="s">
        <v>1049</v>
      </c>
      <c r="M288" s="68" t="s">
        <v>441</v>
      </c>
      <c r="N288" s="68"/>
      <c r="O288" s="69" t="s">
        <v>1881</v>
      </c>
      <c r="P288" s="69" t="s">
        <v>1969</v>
      </c>
    </row>
    <row r="289" spans="1:16" ht="13.5" thickBot="1" x14ac:dyDescent="0.25">
      <c r="A289" s="58" t="str">
        <f t="shared" si="24"/>
        <v> BBS 29 </v>
      </c>
      <c r="B289" s="30" t="str">
        <f t="shared" si="25"/>
        <v>I</v>
      </c>
      <c r="C289" s="58">
        <f t="shared" si="26"/>
        <v>42970.374000000003</v>
      </c>
      <c r="D289" s="28" t="str">
        <f t="shared" si="27"/>
        <v>vis</v>
      </c>
      <c r="E289" s="66">
        <f>VLOOKUP(C289,Active!C$21:E$973,3,FALSE)</f>
        <v>17.000769149646402</v>
      </c>
      <c r="F289" s="30" t="s">
        <v>425</v>
      </c>
      <c r="G289" s="28" t="str">
        <f t="shared" si="28"/>
        <v>42970.374</v>
      </c>
      <c r="H289" s="58">
        <f t="shared" si="29"/>
        <v>1352</v>
      </c>
      <c r="I289" s="67" t="s">
        <v>1970</v>
      </c>
      <c r="J289" s="68" t="s">
        <v>1971</v>
      </c>
      <c r="K289" s="67">
        <v>1352</v>
      </c>
      <c r="L289" s="67" t="s">
        <v>1120</v>
      </c>
      <c r="M289" s="68" t="s">
        <v>441</v>
      </c>
      <c r="N289" s="68"/>
      <c r="O289" s="69" t="s">
        <v>1234</v>
      </c>
      <c r="P289" s="69" t="s">
        <v>1972</v>
      </c>
    </row>
    <row r="290" spans="1:16" ht="13.5" thickBot="1" x14ac:dyDescent="0.25">
      <c r="A290" s="58" t="str">
        <f t="shared" si="24"/>
        <v> AOEB 1 </v>
      </c>
      <c r="B290" s="30" t="str">
        <f t="shared" si="25"/>
        <v>I</v>
      </c>
      <c r="C290" s="58">
        <f t="shared" si="26"/>
        <v>42977.735000000001</v>
      </c>
      <c r="D290" s="28" t="str">
        <f t="shared" si="27"/>
        <v>vis</v>
      </c>
      <c r="E290" s="66">
        <f>VLOOKUP(C290,Active!C$21:E$973,3,FALSE)</f>
        <v>25.998465612224404</v>
      </c>
      <c r="F290" s="30" t="s">
        <v>425</v>
      </c>
      <c r="G290" s="28" t="str">
        <f t="shared" si="28"/>
        <v>42977.735</v>
      </c>
      <c r="H290" s="58">
        <f t="shared" si="29"/>
        <v>1361</v>
      </c>
      <c r="I290" s="67" t="s">
        <v>1973</v>
      </c>
      <c r="J290" s="68" t="s">
        <v>1974</v>
      </c>
      <c r="K290" s="67">
        <v>1361</v>
      </c>
      <c r="L290" s="67" t="s">
        <v>1151</v>
      </c>
      <c r="M290" s="68" t="s">
        <v>441</v>
      </c>
      <c r="N290" s="68"/>
      <c r="O290" s="69" t="s">
        <v>1964</v>
      </c>
      <c r="P290" s="69" t="s">
        <v>1911</v>
      </c>
    </row>
    <row r="291" spans="1:16" ht="13.5" thickBot="1" x14ac:dyDescent="0.25">
      <c r="A291" s="58" t="str">
        <f t="shared" si="24"/>
        <v> AOEB 1 </v>
      </c>
      <c r="B291" s="30" t="str">
        <f t="shared" si="25"/>
        <v>I</v>
      </c>
      <c r="C291" s="58">
        <f t="shared" si="26"/>
        <v>42986.735999999997</v>
      </c>
      <c r="D291" s="28" t="str">
        <f t="shared" si="27"/>
        <v>vis</v>
      </c>
      <c r="E291" s="66">
        <f>VLOOKUP(C291,Active!C$21:E$973,3,FALSE)</f>
        <v>37.000811198376432</v>
      </c>
      <c r="F291" s="30" t="s">
        <v>425</v>
      </c>
      <c r="G291" s="28" t="str">
        <f t="shared" si="28"/>
        <v>42986.736</v>
      </c>
      <c r="H291" s="58">
        <f t="shared" si="29"/>
        <v>1372</v>
      </c>
      <c r="I291" s="67" t="s">
        <v>1975</v>
      </c>
      <c r="J291" s="68" t="s">
        <v>1976</v>
      </c>
      <c r="K291" s="67">
        <v>1372</v>
      </c>
      <c r="L291" s="67" t="s">
        <v>1120</v>
      </c>
      <c r="M291" s="68" t="s">
        <v>441</v>
      </c>
      <c r="N291" s="68"/>
      <c r="O291" s="69" t="s">
        <v>1221</v>
      </c>
      <c r="P291" s="69" t="s">
        <v>1911</v>
      </c>
    </row>
    <row r="292" spans="1:16" ht="13.5" thickBot="1" x14ac:dyDescent="0.25">
      <c r="A292" s="58" t="str">
        <f t="shared" si="24"/>
        <v> BBS 29 </v>
      </c>
      <c r="B292" s="30" t="str">
        <f t="shared" si="25"/>
        <v>I</v>
      </c>
      <c r="C292" s="58">
        <f t="shared" si="26"/>
        <v>42987.555999999997</v>
      </c>
      <c r="D292" s="28" t="str">
        <f t="shared" si="27"/>
        <v>vis</v>
      </c>
      <c r="E292" s="66">
        <f>VLOOKUP(C292,Active!C$21:E$973,3,FALSE)</f>
        <v>38.003135760163445</v>
      </c>
      <c r="F292" s="30" t="s">
        <v>425</v>
      </c>
      <c r="G292" s="28" t="str">
        <f t="shared" si="28"/>
        <v>42987.556</v>
      </c>
      <c r="H292" s="58">
        <f t="shared" si="29"/>
        <v>1373</v>
      </c>
      <c r="I292" s="67" t="s">
        <v>1977</v>
      </c>
      <c r="J292" s="68" t="s">
        <v>1978</v>
      </c>
      <c r="K292" s="67">
        <v>1373</v>
      </c>
      <c r="L292" s="67" t="s">
        <v>1027</v>
      </c>
      <c r="M292" s="68" t="s">
        <v>441</v>
      </c>
      <c r="N292" s="68"/>
      <c r="O292" s="69" t="s">
        <v>1234</v>
      </c>
      <c r="P292" s="69" t="s">
        <v>1972</v>
      </c>
    </row>
    <row r="293" spans="1:16" ht="13.5" thickBot="1" x14ac:dyDescent="0.25">
      <c r="A293" s="58" t="str">
        <f t="shared" si="24"/>
        <v> AOEB 1 </v>
      </c>
      <c r="B293" s="30" t="str">
        <f t="shared" si="25"/>
        <v>I</v>
      </c>
      <c r="C293" s="58">
        <f t="shared" si="26"/>
        <v>42991.642999999996</v>
      </c>
      <c r="D293" s="28" t="str">
        <f t="shared" si="27"/>
        <v>vis</v>
      </c>
      <c r="E293" s="66">
        <f>VLOOKUP(C293,Active!C$21:E$973,3,FALSE)</f>
        <v>42.998868057754308</v>
      </c>
      <c r="F293" s="30" t="s">
        <v>425</v>
      </c>
      <c r="G293" s="28" t="str">
        <f t="shared" si="28"/>
        <v>42991.643</v>
      </c>
      <c r="H293" s="58">
        <f t="shared" si="29"/>
        <v>1378</v>
      </c>
      <c r="I293" s="67" t="s">
        <v>1979</v>
      </c>
      <c r="J293" s="68" t="s">
        <v>1980</v>
      </c>
      <c r="K293" s="67">
        <v>1378</v>
      </c>
      <c r="L293" s="67" t="s">
        <v>1151</v>
      </c>
      <c r="M293" s="68" t="s">
        <v>441</v>
      </c>
      <c r="N293" s="68"/>
      <c r="O293" s="69" t="s">
        <v>1221</v>
      </c>
      <c r="P293" s="69" t="s">
        <v>1911</v>
      </c>
    </row>
    <row r="294" spans="1:16" ht="13.5" thickBot="1" x14ac:dyDescent="0.25">
      <c r="A294" s="58" t="str">
        <f t="shared" si="24"/>
        <v> MVS 8.24 </v>
      </c>
      <c r="B294" s="30" t="str">
        <f t="shared" si="25"/>
        <v>I</v>
      </c>
      <c r="C294" s="58">
        <f t="shared" si="26"/>
        <v>42996.553999999996</v>
      </c>
      <c r="D294" s="28" t="str">
        <f t="shared" si="27"/>
        <v>vis</v>
      </c>
      <c r="E294" s="66">
        <f>VLOOKUP(C294,Active!C$21:E$973,3,FALSE)</f>
        <v>49.001814305239463</v>
      </c>
      <c r="F294" s="30" t="s">
        <v>425</v>
      </c>
      <c r="G294" s="28" t="str">
        <f t="shared" si="28"/>
        <v>42996.554</v>
      </c>
      <c r="H294" s="58">
        <f t="shared" si="29"/>
        <v>1384</v>
      </c>
      <c r="I294" s="67" t="s">
        <v>1981</v>
      </c>
      <c r="J294" s="68" t="s">
        <v>1982</v>
      </c>
      <c r="K294" s="67">
        <v>1384</v>
      </c>
      <c r="L294" s="67" t="s">
        <v>1094</v>
      </c>
      <c r="M294" s="68" t="s">
        <v>441</v>
      </c>
      <c r="N294" s="68"/>
      <c r="O294" s="69" t="s">
        <v>1983</v>
      </c>
      <c r="P294" s="69" t="s">
        <v>1984</v>
      </c>
    </row>
    <row r="295" spans="1:16" ht="13.5" thickBot="1" x14ac:dyDescent="0.25">
      <c r="A295" s="58" t="str">
        <f t="shared" si="24"/>
        <v> MVS 8.24 </v>
      </c>
      <c r="B295" s="30" t="str">
        <f t="shared" si="25"/>
        <v>I</v>
      </c>
      <c r="C295" s="58">
        <f t="shared" si="26"/>
        <v>42997.372000000003</v>
      </c>
      <c r="D295" s="28" t="str">
        <f t="shared" si="27"/>
        <v>vis</v>
      </c>
      <c r="E295" s="66">
        <f>VLOOKUP(C295,Active!C$21:E$973,3,FALSE)</f>
        <v>50.001694172981729</v>
      </c>
      <c r="F295" s="30" t="s">
        <v>425</v>
      </c>
      <c r="G295" s="28" t="str">
        <f t="shared" si="28"/>
        <v>42997.372</v>
      </c>
      <c r="H295" s="58">
        <f t="shared" si="29"/>
        <v>1385</v>
      </c>
      <c r="I295" s="67" t="s">
        <v>1985</v>
      </c>
      <c r="J295" s="68" t="s">
        <v>1986</v>
      </c>
      <c r="K295" s="67">
        <v>1385</v>
      </c>
      <c r="L295" s="67" t="s">
        <v>1094</v>
      </c>
      <c r="M295" s="68" t="s">
        <v>441</v>
      </c>
      <c r="N295" s="68"/>
      <c r="O295" s="69" t="s">
        <v>1983</v>
      </c>
      <c r="P295" s="69" t="s">
        <v>1984</v>
      </c>
    </row>
    <row r="296" spans="1:16" ht="13.5" thickBot="1" x14ac:dyDescent="0.25">
      <c r="A296" s="58" t="str">
        <f t="shared" si="24"/>
        <v> BBS 29 </v>
      </c>
      <c r="B296" s="30" t="str">
        <f t="shared" si="25"/>
        <v>I</v>
      </c>
      <c r="C296" s="58">
        <f t="shared" si="26"/>
        <v>42997.373</v>
      </c>
      <c r="D296" s="28" t="str">
        <f t="shared" si="27"/>
        <v>vis</v>
      </c>
      <c r="E296" s="66">
        <f>VLOOKUP(C296,Active!C$21:E$973,3,FALSE)</f>
        <v>50.002916520004106</v>
      </c>
      <c r="F296" s="30" t="s">
        <v>425</v>
      </c>
      <c r="G296" s="28" t="str">
        <f t="shared" si="28"/>
        <v>42997.373</v>
      </c>
      <c r="H296" s="58">
        <f t="shared" si="29"/>
        <v>1385</v>
      </c>
      <c r="I296" s="67" t="s">
        <v>1987</v>
      </c>
      <c r="J296" s="68" t="s">
        <v>1988</v>
      </c>
      <c r="K296" s="67">
        <v>1385</v>
      </c>
      <c r="L296" s="67" t="s">
        <v>1027</v>
      </c>
      <c r="M296" s="68" t="s">
        <v>441</v>
      </c>
      <c r="N296" s="68"/>
      <c r="O296" s="69" t="s">
        <v>1301</v>
      </c>
      <c r="P296" s="69" t="s">
        <v>1972</v>
      </c>
    </row>
    <row r="297" spans="1:16" ht="13.5" thickBot="1" x14ac:dyDescent="0.25">
      <c r="A297" s="58" t="str">
        <f t="shared" si="24"/>
        <v> AOEB 1 </v>
      </c>
      <c r="B297" s="30" t="str">
        <f t="shared" si="25"/>
        <v>I</v>
      </c>
      <c r="C297" s="58">
        <f t="shared" si="26"/>
        <v>43004.733999999997</v>
      </c>
      <c r="D297" s="28" t="str">
        <f t="shared" si="27"/>
        <v>vis</v>
      </c>
      <c r="E297" s="66">
        <f>VLOOKUP(C297,Active!C$21:E$973,3,FALSE)</f>
        <v>59.000612982582105</v>
      </c>
      <c r="F297" s="30" t="s">
        <v>425</v>
      </c>
      <c r="G297" s="28" t="str">
        <f t="shared" si="28"/>
        <v>43004.734</v>
      </c>
      <c r="H297" s="58">
        <f t="shared" si="29"/>
        <v>1394</v>
      </c>
      <c r="I297" s="67" t="s">
        <v>1989</v>
      </c>
      <c r="J297" s="68" t="s">
        <v>1990</v>
      </c>
      <c r="K297" s="67">
        <v>1394</v>
      </c>
      <c r="L297" s="67" t="s">
        <v>1120</v>
      </c>
      <c r="M297" s="68" t="s">
        <v>441</v>
      </c>
      <c r="N297" s="68"/>
      <c r="O297" s="69" t="s">
        <v>1961</v>
      </c>
      <c r="P297" s="69" t="s">
        <v>1911</v>
      </c>
    </row>
    <row r="298" spans="1:16" ht="13.5" thickBot="1" x14ac:dyDescent="0.25">
      <c r="A298" s="58" t="str">
        <f t="shared" si="24"/>
        <v> MVS 8.24 </v>
      </c>
      <c r="B298" s="30" t="str">
        <f t="shared" si="25"/>
        <v>I</v>
      </c>
      <c r="C298" s="58">
        <f t="shared" si="26"/>
        <v>43010.462</v>
      </c>
      <c r="D298" s="28" t="str">
        <f t="shared" si="27"/>
        <v>vis</v>
      </c>
      <c r="E298" s="66">
        <f>VLOOKUP(C298,Active!C$21:E$973,3,FALSE)</f>
        <v>66.00221675077826</v>
      </c>
      <c r="F298" s="30" t="s">
        <v>425</v>
      </c>
      <c r="G298" s="28" t="str">
        <f t="shared" si="28"/>
        <v>43010.462</v>
      </c>
      <c r="H298" s="58">
        <f t="shared" si="29"/>
        <v>1401</v>
      </c>
      <c r="I298" s="67" t="s">
        <v>1991</v>
      </c>
      <c r="J298" s="68" t="s">
        <v>1992</v>
      </c>
      <c r="K298" s="67">
        <v>1401</v>
      </c>
      <c r="L298" s="67" t="s">
        <v>1094</v>
      </c>
      <c r="M298" s="68" t="s">
        <v>441</v>
      </c>
      <c r="N298" s="68"/>
      <c r="O298" s="69" t="s">
        <v>1983</v>
      </c>
      <c r="P298" s="69" t="s">
        <v>1984</v>
      </c>
    </row>
    <row r="299" spans="1:16" ht="13.5" thickBot="1" x14ac:dyDescent="0.25">
      <c r="A299" s="58" t="str">
        <f t="shared" si="24"/>
        <v> AOEB 1 </v>
      </c>
      <c r="B299" s="30" t="str">
        <f t="shared" si="25"/>
        <v>I</v>
      </c>
      <c r="C299" s="58">
        <f t="shared" si="26"/>
        <v>43013.726000000002</v>
      </c>
      <c r="D299" s="28" t="str">
        <f t="shared" si="27"/>
        <v>vis</v>
      </c>
      <c r="E299" s="66">
        <f>VLOOKUP(C299,Active!C$21:E$973,3,FALSE)</f>
        <v>69.991957445506102</v>
      </c>
      <c r="F299" s="30" t="s">
        <v>425</v>
      </c>
      <c r="G299" s="28" t="str">
        <f t="shared" si="28"/>
        <v>43013.726</v>
      </c>
      <c r="H299" s="58">
        <f t="shared" si="29"/>
        <v>1405</v>
      </c>
      <c r="I299" s="67" t="s">
        <v>1993</v>
      </c>
      <c r="J299" s="68" t="s">
        <v>1994</v>
      </c>
      <c r="K299" s="67">
        <v>1405</v>
      </c>
      <c r="L299" s="67" t="s">
        <v>1140</v>
      </c>
      <c r="M299" s="68" t="s">
        <v>441</v>
      </c>
      <c r="N299" s="68"/>
      <c r="O299" s="69" t="s">
        <v>1878</v>
      </c>
      <c r="P299" s="69" t="s">
        <v>1911</v>
      </c>
    </row>
    <row r="300" spans="1:16" ht="13.5" thickBot="1" x14ac:dyDescent="0.25">
      <c r="A300" s="58" t="str">
        <f t="shared" si="24"/>
        <v> MVS 8.24 </v>
      </c>
      <c r="B300" s="30" t="str">
        <f t="shared" si="25"/>
        <v>I</v>
      </c>
      <c r="C300" s="58">
        <f t="shared" si="26"/>
        <v>43015.368999999999</v>
      </c>
      <c r="D300" s="28" t="str">
        <f t="shared" si="27"/>
        <v>vis</v>
      </c>
      <c r="E300" s="66">
        <f>VLOOKUP(C300,Active!C$21:E$973,3,FALSE)</f>
        <v>72.000273610156142</v>
      </c>
      <c r="F300" s="30" t="s">
        <v>425</v>
      </c>
      <c r="G300" s="28" t="str">
        <f t="shared" si="28"/>
        <v>43015.369</v>
      </c>
      <c r="H300" s="58">
        <f t="shared" si="29"/>
        <v>1407</v>
      </c>
      <c r="I300" s="67" t="s">
        <v>1995</v>
      </c>
      <c r="J300" s="68" t="s">
        <v>1996</v>
      </c>
      <c r="K300" s="67">
        <v>1407</v>
      </c>
      <c r="L300" s="67" t="s">
        <v>1120</v>
      </c>
      <c r="M300" s="68" t="s">
        <v>441</v>
      </c>
      <c r="N300" s="68"/>
      <c r="O300" s="69" t="s">
        <v>1983</v>
      </c>
      <c r="P300" s="69" t="s">
        <v>1984</v>
      </c>
    </row>
    <row r="301" spans="1:16" ht="13.5" thickBot="1" x14ac:dyDescent="0.25">
      <c r="A301" s="58" t="str">
        <f t="shared" si="24"/>
        <v> BBS 29 </v>
      </c>
      <c r="B301" s="30" t="str">
        <f t="shared" si="25"/>
        <v>I</v>
      </c>
      <c r="C301" s="58">
        <f t="shared" si="26"/>
        <v>43015.368999999999</v>
      </c>
      <c r="D301" s="28" t="str">
        <f t="shared" si="27"/>
        <v>vis</v>
      </c>
      <c r="E301" s="66">
        <f>VLOOKUP(C301,Active!C$21:E$973,3,FALSE)</f>
        <v>72.000273610156142</v>
      </c>
      <c r="F301" s="30" t="s">
        <v>425</v>
      </c>
      <c r="G301" s="28" t="str">
        <f t="shared" si="28"/>
        <v>43015.369</v>
      </c>
      <c r="H301" s="58">
        <f t="shared" si="29"/>
        <v>1407</v>
      </c>
      <c r="I301" s="67" t="s">
        <v>1995</v>
      </c>
      <c r="J301" s="68" t="s">
        <v>1996</v>
      </c>
      <c r="K301" s="67">
        <v>1407</v>
      </c>
      <c r="L301" s="67" t="s">
        <v>1120</v>
      </c>
      <c r="M301" s="68" t="s">
        <v>441</v>
      </c>
      <c r="N301" s="68"/>
      <c r="O301" s="69" t="s">
        <v>1301</v>
      </c>
      <c r="P301" s="69" t="s">
        <v>1972</v>
      </c>
    </row>
    <row r="302" spans="1:16" ht="13.5" thickBot="1" x14ac:dyDescent="0.25">
      <c r="A302" s="58" t="str">
        <f t="shared" si="24"/>
        <v> BRNO 21 </v>
      </c>
      <c r="B302" s="30" t="str">
        <f t="shared" si="25"/>
        <v>I</v>
      </c>
      <c r="C302" s="58">
        <f t="shared" si="26"/>
        <v>43015.370999999999</v>
      </c>
      <c r="D302" s="28" t="str">
        <f t="shared" si="27"/>
        <v>vis</v>
      </c>
      <c r="E302" s="66">
        <f>VLOOKUP(C302,Active!C$21:E$973,3,FALSE)</f>
        <v>72.002718304209779</v>
      </c>
      <c r="F302" s="30" t="s">
        <v>425</v>
      </c>
      <c r="G302" s="28" t="str">
        <f t="shared" si="28"/>
        <v>43015.371</v>
      </c>
      <c r="H302" s="58">
        <f t="shared" si="29"/>
        <v>1407</v>
      </c>
      <c r="I302" s="67" t="s">
        <v>1997</v>
      </c>
      <c r="J302" s="68" t="s">
        <v>1998</v>
      </c>
      <c r="K302" s="67">
        <v>1407</v>
      </c>
      <c r="L302" s="67" t="s">
        <v>1027</v>
      </c>
      <c r="M302" s="68" t="s">
        <v>441</v>
      </c>
      <c r="N302" s="68"/>
      <c r="O302" s="69" t="s">
        <v>1999</v>
      </c>
      <c r="P302" s="69" t="s">
        <v>1969</v>
      </c>
    </row>
    <row r="303" spans="1:16" ht="13.5" thickBot="1" x14ac:dyDescent="0.25">
      <c r="A303" s="58" t="str">
        <f t="shared" si="24"/>
        <v> BBS 30 </v>
      </c>
      <c r="B303" s="30" t="str">
        <f t="shared" si="25"/>
        <v>I</v>
      </c>
      <c r="C303" s="58">
        <f t="shared" si="26"/>
        <v>43042.368000000002</v>
      </c>
      <c r="D303" s="28" t="str">
        <f t="shared" si="27"/>
        <v>vis</v>
      </c>
      <c r="E303" s="66">
        <f>VLOOKUP(C303,Active!C$21:E$973,3,FALSE)</f>
        <v>105.00242098052274</v>
      </c>
      <c r="F303" s="30" t="s">
        <v>425</v>
      </c>
      <c r="G303" s="28" t="str">
        <f t="shared" si="28"/>
        <v>43042.368</v>
      </c>
      <c r="H303" s="58">
        <f t="shared" si="29"/>
        <v>1440</v>
      </c>
      <c r="I303" s="67" t="s">
        <v>2000</v>
      </c>
      <c r="J303" s="68" t="s">
        <v>2001</v>
      </c>
      <c r="K303" s="67">
        <v>1440</v>
      </c>
      <c r="L303" s="67" t="s">
        <v>1094</v>
      </c>
      <c r="M303" s="68" t="s">
        <v>441</v>
      </c>
      <c r="N303" s="68"/>
      <c r="O303" s="69" t="s">
        <v>1301</v>
      </c>
      <c r="P303" s="69" t="s">
        <v>2002</v>
      </c>
    </row>
    <row r="304" spans="1:16" ht="13.5" thickBot="1" x14ac:dyDescent="0.25">
      <c r="A304" s="58" t="str">
        <f t="shared" si="24"/>
        <v> BBS 30 </v>
      </c>
      <c r="B304" s="30" t="str">
        <f t="shared" si="25"/>
        <v>I</v>
      </c>
      <c r="C304" s="58">
        <f t="shared" si="26"/>
        <v>43042.372000000003</v>
      </c>
      <c r="D304" s="28" t="str">
        <f t="shared" si="27"/>
        <v>vis</v>
      </c>
      <c r="E304" s="66">
        <f>VLOOKUP(C304,Active!C$21:E$973,3,FALSE)</f>
        <v>105.00731036863002</v>
      </c>
      <c r="F304" s="30" t="s">
        <v>425</v>
      </c>
      <c r="G304" s="28" t="str">
        <f t="shared" si="28"/>
        <v>43042.372</v>
      </c>
      <c r="H304" s="58">
        <f t="shared" si="29"/>
        <v>1440</v>
      </c>
      <c r="I304" s="67" t="s">
        <v>2003</v>
      </c>
      <c r="J304" s="68" t="s">
        <v>2004</v>
      </c>
      <c r="K304" s="67">
        <v>1440</v>
      </c>
      <c r="L304" s="67" t="s">
        <v>1081</v>
      </c>
      <c r="M304" s="68" t="s">
        <v>441</v>
      </c>
      <c r="N304" s="68"/>
      <c r="O304" s="69" t="s">
        <v>1234</v>
      </c>
      <c r="P304" s="69" t="s">
        <v>2002</v>
      </c>
    </row>
    <row r="305" spans="1:16" ht="13.5" thickBot="1" x14ac:dyDescent="0.25">
      <c r="A305" s="58" t="str">
        <f t="shared" si="24"/>
        <v> AOEB 1 </v>
      </c>
      <c r="B305" s="30" t="str">
        <f t="shared" si="25"/>
        <v>I</v>
      </c>
      <c r="C305" s="58">
        <f t="shared" si="26"/>
        <v>43210.892999999996</v>
      </c>
      <c r="D305" s="28" t="str">
        <f t="shared" si="27"/>
        <v>vis</v>
      </c>
      <c r="E305" s="66">
        <f>VLOOKUP(C305,Active!C$21:E$973,3,FALSE)</f>
        <v>310.99845363321845</v>
      </c>
      <c r="F305" s="30" t="s">
        <v>425</v>
      </c>
      <c r="G305" s="28" t="str">
        <f t="shared" si="28"/>
        <v>43210.893</v>
      </c>
      <c r="H305" s="58">
        <f t="shared" si="29"/>
        <v>1646</v>
      </c>
      <c r="I305" s="67" t="s">
        <v>2005</v>
      </c>
      <c r="J305" s="68" t="s">
        <v>2006</v>
      </c>
      <c r="K305" s="67">
        <v>1646</v>
      </c>
      <c r="L305" s="67" t="s">
        <v>1151</v>
      </c>
      <c r="M305" s="68" t="s">
        <v>441</v>
      </c>
      <c r="N305" s="68"/>
      <c r="O305" s="69" t="s">
        <v>1878</v>
      </c>
      <c r="P305" s="69" t="s">
        <v>1911</v>
      </c>
    </row>
    <row r="306" spans="1:16" ht="13.5" thickBot="1" x14ac:dyDescent="0.25">
      <c r="A306" s="58" t="str">
        <f t="shared" si="24"/>
        <v> AOEB 1 </v>
      </c>
      <c r="B306" s="30" t="str">
        <f t="shared" si="25"/>
        <v>I</v>
      </c>
      <c r="C306" s="58">
        <f t="shared" si="26"/>
        <v>43274.705000000002</v>
      </c>
      <c r="D306" s="28" t="str">
        <f t="shared" si="27"/>
        <v>vis</v>
      </c>
      <c r="E306" s="66">
        <f>VLOOKUP(C306,Active!C$21:E$973,3,FALSE)</f>
        <v>388.99886209270738</v>
      </c>
      <c r="F306" s="30" t="s">
        <v>425</v>
      </c>
      <c r="G306" s="28" t="str">
        <f t="shared" si="28"/>
        <v>43274.705</v>
      </c>
      <c r="H306" s="58">
        <f t="shared" si="29"/>
        <v>1724</v>
      </c>
      <c r="I306" s="67" t="s">
        <v>2007</v>
      </c>
      <c r="J306" s="68" t="s">
        <v>2008</v>
      </c>
      <c r="K306" s="67">
        <v>1724</v>
      </c>
      <c r="L306" s="67" t="s">
        <v>1151</v>
      </c>
      <c r="M306" s="68" t="s">
        <v>441</v>
      </c>
      <c r="N306" s="68"/>
      <c r="O306" s="69" t="s">
        <v>1922</v>
      </c>
      <c r="P306" s="69" t="s">
        <v>1911</v>
      </c>
    </row>
    <row r="307" spans="1:16" ht="13.5" thickBot="1" x14ac:dyDescent="0.25">
      <c r="A307" s="58" t="str">
        <f t="shared" si="24"/>
        <v>IBVS 1502 </v>
      </c>
      <c r="B307" s="30" t="str">
        <f t="shared" si="25"/>
        <v>I</v>
      </c>
      <c r="C307" s="58">
        <f t="shared" si="26"/>
        <v>43274.709000000003</v>
      </c>
      <c r="D307" s="28" t="str">
        <f t="shared" si="27"/>
        <v>vis</v>
      </c>
      <c r="E307" s="66">
        <f>VLOOKUP(C307,Active!C$21:E$973,3,FALSE)</f>
        <v>389.00375148081469</v>
      </c>
      <c r="F307" s="30" t="s">
        <v>425</v>
      </c>
      <c r="G307" s="28" t="str">
        <f t="shared" si="28"/>
        <v>43274.709</v>
      </c>
      <c r="H307" s="58">
        <f t="shared" si="29"/>
        <v>1724</v>
      </c>
      <c r="I307" s="67" t="s">
        <v>2009</v>
      </c>
      <c r="J307" s="68" t="s">
        <v>2010</v>
      </c>
      <c r="K307" s="67">
        <v>1724</v>
      </c>
      <c r="L307" s="67" t="s">
        <v>1027</v>
      </c>
      <c r="M307" s="68" t="s">
        <v>441</v>
      </c>
      <c r="N307" s="68"/>
      <c r="O307" s="69" t="s">
        <v>1925</v>
      </c>
      <c r="P307" s="70" t="s">
        <v>2011</v>
      </c>
    </row>
    <row r="308" spans="1:16" ht="13.5" thickBot="1" x14ac:dyDescent="0.25">
      <c r="A308" s="58" t="str">
        <f t="shared" si="24"/>
        <v>IBVS 1502 </v>
      </c>
      <c r="B308" s="30" t="str">
        <f t="shared" si="25"/>
        <v>I</v>
      </c>
      <c r="C308" s="58">
        <f t="shared" si="26"/>
        <v>43283.705999999998</v>
      </c>
      <c r="D308" s="28" t="str">
        <f t="shared" si="27"/>
        <v>vis</v>
      </c>
      <c r="E308" s="66">
        <f>VLOOKUP(C308,Active!C$21:E$973,3,FALSE)</f>
        <v>400.00120767885943</v>
      </c>
      <c r="F308" s="30" t="s">
        <v>425</v>
      </c>
      <c r="G308" s="28" t="str">
        <f t="shared" si="28"/>
        <v>43283.706</v>
      </c>
      <c r="H308" s="58">
        <f t="shared" si="29"/>
        <v>1735</v>
      </c>
      <c r="I308" s="67" t="s">
        <v>2012</v>
      </c>
      <c r="J308" s="68" t="s">
        <v>2013</v>
      </c>
      <c r="K308" s="67">
        <v>1735</v>
      </c>
      <c r="L308" s="67" t="s">
        <v>1170</v>
      </c>
      <c r="M308" s="68" t="s">
        <v>441</v>
      </c>
      <c r="N308" s="68"/>
      <c r="O308" s="69" t="s">
        <v>1925</v>
      </c>
      <c r="P308" s="70" t="s">
        <v>2011</v>
      </c>
    </row>
    <row r="309" spans="1:16" ht="13.5" thickBot="1" x14ac:dyDescent="0.25">
      <c r="A309" s="58" t="str">
        <f t="shared" si="24"/>
        <v> AOEB 1 </v>
      </c>
      <c r="B309" s="30" t="str">
        <f t="shared" si="25"/>
        <v>I</v>
      </c>
      <c r="C309" s="58">
        <f t="shared" si="26"/>
        <v>43283.707999999999</v>
      </c>
      <c r="D309" s="28" t="str">
        <f t="shared" si="27"/>
        <v>vis</v>
      </c>
      <c r="E309" s="66">
        <f>VLOOKUP(C309,Active!C$21:E$973,3,FALSE)</f>
        <v>400.00365237291305</v>
      </c>
      <c r="F309" s="30" t="s">
        <v>425</v>
      </c>
      <c r="G309" s="28" t="str">
        <f t="shared" si="28"/>
        <v>43283.708</v>
      </c>
      <c r="H309" s="58">
        <f t="shared" si="29"/>
        <v>1735</v>
      </c>
      <c r="I309" s="67" t="s">
        <v>2014</v>
      </c>
      <c r="J309" s="68" t="s">
        <v>2015</v>
      </c>
      <c r="K309" s="67">
        <v>1735</v>
      </c>
      <c r="L309" s="67" t="s">
        <v>1027</v>
      </c>
      <c r="M309" s="68" t="s">
        <v>441</v>
      </c>
      <c r="N309" s="68"/>
      <c r="O309" s="69" t="s">
        <v>1922</v>
      </c>
      <c r="P309" s="69" t="s">
        <v>1911</v>
      </c>
    </row>
    <row r="310" spans="1:16" ht="13.5" thickBot="1" x14ac:dyDescent="0.25">
      <c r="A310" s="58" t="str">
        <f t="shared" si="24"/>
        <v> AOEB 1 </v>
      </c>
      <c r="B310" s="30" t="str">
        <f t="shared" si="25"/>
        <v>I</v>
      </c>
      <c r="C310" s="58">
        <f t="shared" si="26"/>
        <v>43301.705999999998</v>
      </c>
      <c r="D310" s="28" t="str">
        <f t="shared" si="27"/>
        <v>vis</v>
      </c>
      <c r="E310" s="66">
        <f>VLOOKUP(C310,Active!C$21:E$973,3,FALSE)</f>
        <v>422.00345415711871</v>
      </c>
      <c r="F310" s="30" t="s">
        <v>425</v>
      </c>
      <c r="G310" s="28" t="str">
        <f t="shared" si="28"/>
        <v>43301.706</v>
      </c>
      <c r="H310" s="58">
        <f t="shared" si="29"/>
        <v>1757</v>
      </c>
      <c r="I310" s="67" t="s">
        <v>2016</v>
      </c>
      <c r="J310" s="68" t="s">
        <v>2017</v>
      </c>
      <c r="K310" s="67">
        <v>1757</v>
      </c>
      <c r="L310" s="67" t="s">
        <v>1027</v>
      </c>
      <c r="M310" s="68" t="s">
        <v>441</v>
      </c>
      <c r="N310" s="68"/>
      <c r="O310" s="69" t="s">
        <v>1878</v>
      </c>
      <c r="P310" s="69" t="s">
        <v>1911</v>
      </c>
    </row>
    <row r="311" spans="1:16" ht="13.5" thickBot="1" x14ac:dyDescent="0.25">
      <c r="A311" s="58" t="str">
        <f t="shared" si="24"/>
        <v> AOEB 1 </v>
      </c>
      <c r="B311" s="30" t="str">
        <f t="shared" si="25"/>
        <v>I</v>
      </c>
      <c r="C311" s="58">
        <f t="shared" si="26"/>
        <v>43337.701000000001</v>
      </c>
      <c r="D311" s="28" t="str">
        <f t="shared" si="27"/>
        <v>vis</v>
      </c>
      <c r="E311" s="66">
        <f>VLOOKUP(C311,Active!C$21:E$973,3,FALSE)</f>
        <v>466.00183537850768</v>
      </c>
      <c r="F311" s="30" t="s">
        <v>425</v>
      </c>
      <c r="G311" s="28" t="str">
        <f t="shared" si="28"/>
        <v>43337.701</v>
      </c>
      <c r="H311" s="58">
        <f t="shared" si="29"/>
        <v>1801</v>
      </c>
      <c r="I311" s="67" t="s">
        <v>2018</v>
      </c>
      <c r="J311" s="68" t="s">
        <v>2019</v>
      </c>
      <c r="K311" s="67">
        <v>1801</v>
      </c>
      <c r="L311" s="67" t="s">
        <v>1094</v>
      </c>
      <c r="M311" s="68" t="s">
        <v>441</v>
      </c>
      <c r="N311" s="68"/>
      <c r="O311" s="69" t="s">
        <v>1221</v>
      </c>
      <c r="P311" s="69" t="s">
        <v>1911</v>
      </c>
    </row>
    <row r="312" spans="1:16" ht="13.5" thickBot="1" x14ac:dyDescent="0.25">
      <c r="A312" s="58" t="str">
        <f t="shared" si="24"/>
        <v> BBS 34 </v>
      </c>
      <c r="B312" s="30" t="str">
        <f t="shared" si="25"/>
        <v>I</v>
      </c>
      <c r="C312" s="58">
        <f t="shared" si="26"/>
        <v>43343.419000000002</v>
      </c>
      <c r="D312" s="28" t="str">
        <f t="shared" si="27"/>
        <v>vis</v>
      </c>
      <c r="E312" s="66">
        <f>VLOOKUP(C312,Active!C$21:E$973,3,FALSE)</f>
        <v>472.99121567643567</v>
      </c>
      <c r="F312" s="30" t="s">
        <v>425</v>
      </c>
      <c r="G312" s="28" t="str">
        <f t="shared" si="28"/>
        <v>43343.419</v>
      </c>
      <c r="H312" s="58">
        <f t="shared" si="29"/>
        <v>1808</v>
      </c>
      <c r="I312" s="67" t="s">
        <v>2020</v>
      </c>
      <c r="J312" s="68" t="s">
        <v>2021</v>
      </c>
      <c r="K312" s="67">
        <v>1808</v>
      </c>
      <c r="L312" s="67" t="s">
        <v>1660</v>
      </c>
      <c r="M312" s="68" t="s">
        <v>441</v>
      </c>
      <c r="N312" s="68"/>
      <c r="O312" s="69" t="s">
        <v>1234</v>
      </c>
      <c r="P312" s="69" t="s">
        <v>2022</v>
      </c>
    </row>
    <row r="313" spans="1:16" ht="13.5" thickBot="1" x14ac:dyDescent="0.25">
      <c r="A313" s="58" t="str">
        <f t="shared" si="24"/>
        <v> BRNO 21 </v>
      </c>
      <c r="B313" s="30" t="str">
        <f t="shared" si="25"/>
        <v>I</v>
      </c>
      <c r="C313" s="58">
        <f t="shared" si="26"/>
        <v>43361.425999999999</v>
      </c>
      <c r="D313" s="28" t="str">
        <f t="shared" si="27"/>
        <v>vis</v>
      </c>
      <c r="E313" s="66">
        <f>VLOOKUP(C313,Active!C$21:E$973,3,FALSE)</f>
        <v>495.00201858387828</v>
      </c>
      <c r="F313" s="30" t="s">
        <v>425</v>
      </c>
      <c r="G313" s="28" t="str">
        <f t="shared" si="28"/>
        <v>43361.426</v>
      </c>
      <c r="H313" s="58">
        <f t="shared" si="29"/>
        <v>1830</v>
      </c>
      <c r="I313" s="67" t="s">
        <v>2023</v>
      </c>
      <c r="J313" s="68" t="s">
        <v>2024</v>
      </c>
      <c r="K313" s="67">
        <v>1830</v>
      </c>
      <c r="L313" s="67" t="s">
        <v>1094</v>
      </c>
      <c r="M313" s="68" t="s">
        <v>441</v>
      </c>
      <c r="N313" s="68"/>
      <c r="O313" s="69" t="s">
        <v>2025</v>
      </c>
      <c r="P313" s="69" t="s">
        <v>1969</v>
      </c>
    </row>
    <row r="314" spans="1:16" ht="13.5" thickBot="1" x14ac:dyDescent="0.25">
      <c r="A314" s="58" t="str">
        <f t="shared" si="24"/>
        <v> BBS 35 </v>
      </c>
      <c r="B314" s="30" t="str">
        <f t="shared" si="25"/>
        <v>I</v>
      </c>
      <c r="C314" s="58">
        <f t="shared" si="26"/>
        <v>43388.423999999999</v>
      </c>
      <c r="D314" s="28" t="str">
        <f t="shared" si="27"/>
        <v>vis</v>
      </c>
      <c r="E314" s="66">
        <f>VLOOKUP(C314,Active!C$21:E$973,3,FALSE)</f>
        <v>528.00294360721364</v>
      </c>
      <c r="F314" s="30" t="s">
        <v>425</v>
      </c>
      <c r="G314" s="28" t="str">
        <f t="shared" si="28"/>
        <v>43388.424</v>
      </c>
      <c r="H314" s="58">
        <f t="shared" si="29"/>
        <v>1863</v>
      </c>
      <c r="I314" s="67" t="s">
        <v>2026</v>
      </c>
      <c r="J314" s="68" t="s">
        <v>2027</v>
      </c>
      <c r="K314" s="67">
        <v>1863</v>
      </c>
      <c r="L314" s="67" t="s">
        <v>1027</v>
      </c>
      <c r="M314" s="68" t="s">
        <v>441</v>
      </c>
      <c r="N314" s="68"/>
      <c r="O314" s="69" t="s">
        <v>2028</v>
      </c>
      <c r="P314" s="69" t="s">
        <v>2029</v>
      </c>
    </row>
    <row r="315" spans="1:16" ht="13.5" thickBot="1" x14ac:dyDescent="0.25">
      <c r="A315" s="58" t="str">
        <f t="shared" si="24"/>
        <v> BBS 35 </v>
      </c>
      <c r="B315" s="30" t="str">
        <f t="shared" si="25"/>
        <v>I</v>
      </c>
      <c r="C315" s="58">
        <f t="shared" si="26"/>
        <v>43393.332000000002</v>
      </c>
      <c r="D315" s="28" t="str">
        <f t="shared" si="27"/>
        <v>vis</v>
      </c>
      <c r="E315" s="66">
        <f>VLOOKUP(C315,Active!C$21:E$973,3,FALSE)</f>
        <v>534.00222281362278</v>
      </c>
      <c r="F315" s="30" t="s">
        <v>425</v>
      </c>
      <c r="G315" s="28" t="str">
        <f t="shared" si="28"/>
        <v>43393.332</v>
      </c>
      <c r="H315" s="58">
        <f t="shared" si="29"/>
        <v>1869</v>
      </c>
      <c r="I315" s="67" t="s">
        <v>2030</v>
      </c>
      <c r="J315" s="68" t="s">
        <v>2031</v>
      </c>
      <c r="K315" s="67">
        <v>1869</v>
      </c>
      <c r="L315" s="67" t="s">
        <v>1094</v>
      </c>
      <c r="M315" s="68" t="s">
        <v>441</v>
      </c>
      <c r="N315" s="68"/>
      <c r="O315" s="69" t="s">
        <v>1234</v>
      </c>
      <c r="P315" s="69" t="s">
        <v>2029</v>
      </c>
    </row>
    <row r="316" spans="1:16" ht="13.5" thickBot="1" x14ac:dyDescent="0.25">
      <c r="A316" s="58" t="str">
        <f t="shared" si="24"/>
        <v> BBS 35 </v>
      </c>
      <c r="B316" s="30" t="str">
        <f t="shared" si="25"/>
        <v>I</v>
      </c>
      <c r="C316" s="58">
        <f t="shared" si="26"/>
        <v>43429.321000000004</v>
      </c>
      <c r="D316" s="28" t="str">
        <f t="shared" si="27"/>
        <v>vis</v>
      </c>
      <c r="E316" s="66">
        <f>VLOOKUP(C316,Active!C$21:E$973,3,FALSE)</f>
        <v>577.99326995285082</v>
      </c>
      <c r="F316" s="30" t="s">
        <v>425</v>
      </c>
      <c r="G316" s="28" t="str">
        <f t="shared" si="28"/>
        <v>43429.321</v>
      </c>
      <c r="H316" s="58">
        <f t="shared" si="29"/>
        <v>1913</v>
      </c>
      <c r="I316" s="67" t="s">
        <v>2032</v>
      </c>
      <c r="J316" s="68" t="s">
        <v>2033</v>
      </c>
      <c r="K316" s="67">
        <v>1913</v>
      </c>
      <c r="L316" s="67" t="s">
        <v>1229</v>
      </c>
      <c r="M316" s="68" t="s">
        <v>441</v>
      </c>
      <c r="N316" s="68"/>
      <c r="O316" s="69" t="s">
        <v>1420</v>
      </c>
      <c r="P316" s="69" t="s">
        <v>2029</v>
      </c>
    </row>
    <row r="317" spans="1:16" ht="13.5" thickBot="1" x14ac:dyDescent="0.25">
      <c r="A317" s="58" t="str">
        <f t="shared" si="24"/>
        <v> BBS 35 </v>
      </c>
      <c r="B317" s="30" t="str">
        <f t="shared" si="25"/>
        <v>I</v>
      </c>
      <c r="C317" s="58">
        <f t="shared" si="26"/>
        <v>43429.326000000001</v>
      </c>
      <c r="D317" s="28" t="str">
        <f t="shared" si="27"/>
        <v>vis</v>
      </c>
      <c r="E317" s="66">
        <f>VLOOKUP(C317,Active!C$21:E$973,3,FALSE)</f>
        <v>577.99938168798042</v>
      </c>
      <c r="F317" s="30" t="s">
        <v>425</v>
      </c>
      <c r="G317" s="28" t="str">
        <f t="shared" si="28"/>
        <v>43429.326</v>
      </c>
      <c r="H317" s="58">
        <f t="shared" si="29"/>
        <v>1913</v>
      </c>
      <c r="I317" s="67" t="s">
        <v>2034</v>
      </c>
      <c r="J317" s="68" t="s">
        <v>2035</v>
      </c>
      <c r="K317" s="67">
        <v>1913</v>
      </c>
      <c r="L317" s="67" t="s">
        <v>1111</v>
      </c>
      <c r="M317" s="68" t="s">
        <v>441</v>
      </c>
      <c r="N317" s="68"/>
      <c r="O317" s="69" t="s">
        <v>1301</v>
      </c>
      <c r="P317" s="69" t="s">
        <v>2029</v>
      </c>
    </row>
    <row r="318" spans="1:16" ht="13.5" thickBot="1" x14ac:dyDescent="0.25">
      <c r="A318" s="58" t="str">
        <f t="shared" si="24"/>
        <v> BBS 36 </v>
      </c>
      <c r="B318" s="30" t="str">
        <f t="shared" si="25"/>
        <v>I</v>
      </c>
      <c r="C318" s="58">
        <f t="shared" si="26"/>
        <v>43447.324000000001</v>
      </c>
      <c r="D318" s="28" t="str">
        <f t="shared" si="27"/>
        <v>vis</v>
      </c>
      <c r="E318" s="66">
        <f>VLOOKUP(C318,Active!C$21:E$973,3,FALSE)</f>
        <v>599.99918347218613</v>
      </c>
      <c r="F318" s="30" t="s">
        <v>425</v>
      </c>
      <c r="G318" s="28" t="str">
        <f t="shared" si="28"/>
        <v>43447.324</v>
      </c>
      <c r="H318" s="58">
        <f t="shared" si="29"/>
        <v>1935</v>
      </c>
      <c r="I318" s="67" t="s">
        <v>2036</v>
      </c>
      <c r="J318" s="68" t="s">
        <v>2037</v>
      </c>
      <c r="K318" s="67">
        <v>1935</v>
      </c>
      <c r="L318" s="67" t="s">
        <v>1111</v>
      </c>
      <c r="M318" s="68" t="s">
        <v>441</v>
      </c>
      <c r="N318" s="68"/>
      <c r="O318" s="69" t="s">
        <v>2028</v>
      </c>
      <c r="P318" s="69" t="s">
        <v>2038</v>
      </c>
    </row>
    <row r="319" spans="1:16" ht="13.5" thickBot="1" x14ac:dyDescent="0.25">
      <c r="A319" s="58" t="str">
        <f t="shared" si="24"/>
        <v> BBS 35 </v>
      </c>
      <c r="B319" s="30" t="str">
        <f t="shared" si="25"/>
        <v>I</v>
      </c>
      <c r="C319" s="58">
        <f t="shared" si="26"/>
        <v>43456.324000000001</v>
      </c>
      <c r="D319" s="28" t="str">
        <f t="shared" si="27"/>
        <v>vis</v>
      </c>
      <c r="E319" s="66">
        <f>VLOOKUP(C319,Active!C$21:E$973,3,FALSE)</f>
        <v>611.00030671131583</v>
      </c>
      <c r="F319" s="30" t="s">
        <v>425</v>
      </c>
      <c r="G319" s="28" t="str">
        <f t="shared" si="28"/>
        <v>43456.324</v>
      </c>
      <c r="H319" s="58">
        <f t="shared" si="29"/>
        <v>1946</v>
      </c>
      <c r="I319" s="67" t="s">
        <v>2039</v>
      </c>
      <c r="J319" s="68" t="s">
        <v>2040</v>
      </c>
      <c r="K319" s="67">
        <v>1946</v>
      </c>
      <c r="L319" s="67" t="s">
        <v>1120</v>
      </c>
      <c r="M319" s="68" t="s">
        <v>441</v>
      </c>
      <c r="N319" s="68"/>
      <c r="O319" s="69" t="s">
        <v>1301</v>
      </c>
      <c r="P319" s="69" t="s">
        <v>2029</v>
      </c>
    </row>
    <row r="320" spans="1:16" ht="13.5" thickBot="1" x14ac:dyDescent="0.25">
      <c r="A320" s="58" t="str">
        <f t="shared" si="24"/>
        <v> BBS 36 </v>
      </c>
      <c r="B320" s="30" t="str">
        <f t="shared" si="25"/>
        <v>I</v>
      </c>
      <c r="C320" s="58">
        <f t="shared" si="26"/>
        <v>43456.324000000001</v>
      </c>
      <c r="D320" s="28" t="str">
        <f t="shared" si="27"/>
        <v>vis</v>
      </c>
      <c r="E320" s="66">
        <f>VLOOKUP(C320,Active!C$21:E$973,3,FALSE)</f>
        <v>611.00030671131583</v>
      </c>
      <c r="F320" s="30" t="s">
        <v>425</v>
      </c>
      <c r="G320" s="28" t="str">
        <f t="shared" si="28"/>
        <v>43456.324</v>
      </c>
      <c r="H320" s="58">
        <f t="shared" si="29"/>
        <v>1946</v>
      </c>
      <c r="I320" s="67" t="s">
        <v>2039</v>
      </c>
      <c r="J320" s="68" t="s">
        <v>2040</v>
      </c>
      <c r="K320" s="67">
        <v>1946</v>
      </c>
      <c r="L320" s="67" t="s">
        <v>1120</v>
      </c>
      <c r="M320" s="68" t="s">
        <v>441</v>
      </c>
      <c r="N320" s="68"/>
      <c r="O320" s="69" t="s">
        <v>2028</v>
      </c>
      <c r="P320" s="69" t="s">
        <v>2038</v>
      </c>
    </row>
    <row r="321" spans="1:16" ht="13.5" thickBot="1" x14ac:dyDescent="0.25">
      <c r="A321" s="58" t="str">
        <f t="shared" si="24"/>
        <v> BBS 37 </v>
      </c>
      <c r="B321" s="30" t="str">
        <f t="shared" si="25"/>
        <v>I</v>
      </c>
      <c r="C321" s="58">
        <f t="shared" si="26"/>
        <v>43658.394</v>
      </c>
      <c r="D321" s="28" t="str">
        <f t="shared" si="27"/>
        <v>vis</v>
      </c>
      <c r="E321" s="66">
        <f>VLOOKUP(C321,Active!C$21:E$973,3,FALSE)</f>
        <v>857.99997037030766</v>
      </c>
      <c r="F321" s="30" t="s">
        <v>425</v>
      </c>
      <c r="G321" s="28" t="str">
        <f t="shared" si="28"/>
        <v>43658.394</v>
      </c>
      <c r="H321" s="58">
        <f t="shared" si="29"/>
        <v>2193</v>
      </c>
      <c r="I321" s="67" t="s">
        <v>2041</v>
      </c>
      <c r="J321" s="68" t="s">
        <v>2042</v>
      </c>
      <c r="K321" s="67">
        <v>2193</v>
      </c>
      <c r="L321" s="67" t="s">
        <v>1111</v>
      </c>
      <c r="M321" s="68" t="s">
        <v>441</v>
      </c>
      <c r="N321" s="68"/>
      <c r="O321" s="69" t="s">
        <v>1472</v>
      </c>
      <c r="P321" s="69" t="s">
        <v>2043</v>
      </c>
    </row>
    <row r="322" spans="1:16" ht="13.5" thickBot="1" x14ac:dyDescent="0.25">
      <c r="A322" s="58" t="str">
        <f t="shared" si="24"/>
        <v> BBS 37 </v>
      </c>
      <c r="B322" s="30" t="str">
        <f t="shared" si="25"/>
        <v>I</v>
      </c>
      <c r="C322" s="58">
        <f t="shared" si="26"/>
        <v>43662.485999999997</v>
      </c>
      <c r="D322" s="28" t="str">
        <f t="shared" si="27"/>
        <v>vis</v>
      </c>
      <c r="E322" s="66">
        <f>VLOOKUP(C322,Active!C$21:E$973,3,FALSE)</f>
        <v>863.00181440302811</v>
      </c>
      <c r="F322" s="30" t="s">
        <v>425</v>
      </c>
      <c r="G322" s="28" t="str">
        <f t="shared" si="28"/>
        <v>43662.486</v>
      </c>
      <c r="H322" s="58">
        <f t="shared" si="29"/>
        <v>2198</v>
      </c>
      <c r="I322" s="67" t="s">
        <v>2044</v>
      </c>
      <c r="J322" s="68" t="s">
        <v>2045</v>
      </c>
      <c r="K322" s="67">
        <v>2198</v>
      </c>
      <c r="L322" s="67" t="s">
        <v>1094</v>
      </c>
      <c r="M322" s="68" t="s">
        <v>441</v>
      </c>
      <c r="N322" s="68"/>
      <c r="O322" s="69" t="s">
        <v>1301</v>
      </c>
      <c r="P322" s="69" t="s">
        <v>2043</v>
      </c>
    </row>
    <row r="323" spans="1:16" ht="13.5" thickBot="1" x14ac:dyDescent="0.25">
      <c r="A323" s="58" t="str">
        <f t="shared" si="24"/>
        <v> AOEB 1 </v>
      </c>
      <c r="B323" s="30" t="str">
        <f t="shared" si="25"/>
        <v>I</v>
      </c>
      <c r="C323" s="58">
        <f t="shared" si="26"/>
        <v>43665.764999999999</v>
      </c>
      <c r="D323" s="28" t="str">
        <f t="shared" si="27"/>
        <v>vis</v>
      </c>
      <c r="E323" s="66">
        <f>VLOOKUP(C323,Active!C$21:E$973,3,FALSE)</f>
        <v>867.00989030315384</v>
      </c>
      <c r="F323" s="30" t="s">
        <v>425</v>
      </c>
      <c r="G323" s="28" t="str">
        <f t="shared" si="28"/>
        <v>43665.765</v>
      </c>
      <c r="H323" s="58">
        <f t="shared" si="29"/>
        <v>2202</v>
      </c>
      <c r="I323" s="67" t="s">
        <v>2046</v>
      </c>
      <c r="J323" s="68" t="s">
        <v>2047</v>
      </c>
      <c r="K323" s="67">
        <v>2202</v>
      </c>
      <c r="L323" s="67" t="s">
        <v>978</v>
      </c>
      <c r="M323" s="68" t="s">
        <v>441</v>
      </c>
      <c r="N323" s="68"/>
      <c r="O323" s="69" t="s">
        <v>1961</v>
      </c>
      <c r="P323" s="69" t="s">
        <v>1911</v>
      </c>
    </row>
    <row r="324" spans="1:16" ht="13.5" thickBot="1" x14ac:dyDescent="0.25">
      <c r="A324" s="58" t="str">
        <f t="shared" si="24"/>
        <v> AOEB 1 </v>
      </c>
      <c r="B324" s="30" t="str">
        <f t="shared" si="25"/>
        <v>I</v>
      </c>
      <c r="C324" s="58">
        <f t="shared" si="26"/>
        <v>43670.667999999998</v>
      </c>
      <c r="D324" s="28" t="str">
        <f t="shared" si="27"/>
        <v>vis</v>
      </c>
      <c r="E324" s="66">
        <f>VLOOKUP(C324,Active!C$21:E$973,3,FALSE)</f>
        <v>873.00305777442441</v>
      </c>
      <c r="F324" s="30" t="s">
        <v>425</v>
      </c>
      <c r="G324" s="28" t="str">
        <f t="shared" si="28"/>
        <v>43670.668</v>
      </c>
      <c r="H324" s="58">
        <f t="shared" si="29"/>
        <v>2208</v>
      </c>
      <c r="I324" s="67" t="s">
        <v>2048</v>
      </c>
      <c r="J324" s="68" t="s">
        <v>2049</v>
      </c>
      <c r="K324" s="67">
        <v>2208</v>
      </c>
      <c r="L324" s="67" t="s">
        <v>1027</v>
      </c>
      <c r="M324" s="68" t="s">
        <v>441</v>
      </c>
      <c r="N324" s="68"/>
      <c r="O324" s="69" t="s">
        <v>1221</v>
      </c>
      <c r="P324" s="69" t="s">
        <v>1911</v>
      </c>
    </row>
    <row r="325" spans="1:16" ht="13.5" thickBot="1" x14ac:dyDescent="0.25">
      <c r="A325" s="58" t="str">
        <f t="shared" si="24"/>
        <v> BBS 37 </v>
      </c>
      <c r="B325" s="30" t="str">
        <f t="shared" si="25"/>
        <v>I</v>
      </c>
      <c r="C325" s="58">
        <f t="shared" si="26"/>
        <v>43671.487000000001</v>
      </c>
      <c r="D325" s="28" t="str">
        <f t="shared" si="27"/>
        <v>vis</v>
      </c>
      <c r="E325" s="66">
        <f>VLOOKUP(C325,Active!C$21:E$973,3,FALSE)</f>
        <v>874.00415998918902</v>
      </c>
      <c r="F325" s="30" t="s">
        <v>425</v>
      </c>
      <c r="G325" s="28" t="str">
        <f t="shared" si="28"/>
        <v>43671.487</v>
      </c>
      <c r="H325" s="58">
        <f t="shared" si="29"/>
        <v>2209</v>
      </c>
      <c r="I325" s="67" t="s">
        <v>2050</v>
      </c>
      <c r="J325" s="68" t="s">
        <v>2051</v>
      </c>
      <c r="K325" s="67">
        <v>2209</v>
      </c>
      <c r="L325" s="67" t="s">
        <v>1127</v>
      </c>
      <c r="M325" s="68" t="s">
        <v>441</v>
      </c>
      <c r="N325" s="68"/>
      <c r="O325" s="69" t="s">
        <v>1301</v>
      </c>
      <c r="P325" s="69" t="s">
        <v>2043</v>
      </c>
    </row>
    <row r="326" spans="1:16" ht="13.5" thickBot="1" x14ac:dyDescent="0.25">
      <c r="A326" s="58" t="str">
        <f t="shared" si="24"/>
        <v> AOEB 1 </v>
      </c>
      <c r="B326" s="30" t="str">
        <f t="shared" si="25"/>
        <v>I</v>
      </c>
      <c r="C326" s="58">
        <f t="shared" si="26"/>
        <v>43688.663999999997</v>
      </c>
      <c r="D326" s="28" t="str">
        <f t="shared" si="27"/>
        <v>vis</v>
      </c>
      <c r="E326" s="66">
        <f>VLOOKUP(C326,Active!C$21:E$973,3,FALSE)</f>
        <v>895.00041486457644</v>
      </c>
      <c r="F326" s="30" t="s">
        <v>425</v>
      </c>
      <c r="G326" s="28" t="str">
        <f t="shared" si="28"/>
        <v>43688.664</v>
      </c>
      <c r="H326" s="58">
        <f t="shared" si="29"/>
        <v>2230</v>
      </c>
      <c r="I326" s="67" t="s">
        <v>2052</v>
      </c>
      <c r="J326" s="68" t="s">
        <v>2053</v>
      </c>
      <c r="K326" s="67">
        <v>2230</v>
      </c>
      <c r="L326" s="67" t="s">
        <v>1120</v>
      </c>
      <c r="M326" s="68" t="s">
        <v>441</v>
      </c>
      <c r="N326" s="68"/>
      <c r="O326" s="69" t="s">
        <v>1221</v>
      </c>
      <c r="P326" s="69" t="s">
        <v>1911</v>
      </c>
    </row>
    <row r="327" spans="1:16" ht="13.5" thickBot="1" x14ac:dyDescent="0.25">
      <c r="A327" s="58" t="str">
        <f t="shared" si="24"/>
        <v> AOEB 1 </v>
      </c>
      <c r="B327" s="30" t="str">
        <f t="shared" si="25"/>
        <v>I</v>
      </c>
      <c r="C327" s="58">
        <f t="shared" si="26"/>
        <v>43697.667999999998</v>
      </c>
      <c r="D327" s="28" t="str">
        <f t="shared" si="27"/>
        <v>vis</v>
      </c>
      <c r="E327" s="66">
        <f>VLOOKUP(C327,Active!C$21:E$973,3,FALSE)</f>
        <v>906.00642749181338</v>
      </c>
      <c r="F327" s="30" t="s">
        <v>425</v>
      </c>
      <c r="G327" s="28" t="str">
        <f t="shared" si="28"/>
        <v>43697.668</v>
      </c>
      <c r="H327" s="58">
        <f t="shared" si="29"/>
        <v>2241</v>
      </c>
      <c r="I327" s="67" t="s">
        <v>2054</v>
      </c>
      <c r="J327" s="68" t="s">
        <v>2055</v>
      </c>
      <c r="K327" s="67">
        <v>2241</v>
      </c>
      <c r="L327" s="67" t="s">
        <v>1081</v>
      </c>
      <c r="M327" s="68" t="s">
        <v>441</v>
      </c>
      <c r="N327" s="68"/>
      <c r="O327" s="69" t="s">
        <v>2056</v>
      </c>
      <c r="P327" s="69" t="s">
        <v>1911</v>
      </c>
    </row>
    <row r="328" spans="1:16" ht="13.5" thickBot="1" x14ac:dyDescent="0.25">
      <c r="A328" s="58" t="str">
        <f t="shared" si="24"/>
        <v> BBS 38 </v>
      </c>
      <c r="B328" s="30" t="str">
        <f t="shared" si="25"/>
        <v>I</v>
      </c>
      <c r="C328" s="58">
        <f t="shared" si="26"/>
        <v>43703.392</v>
      </c>
      <c r="D328" s="28" t="str">
        <f t="shared" si="27"/>
        <v>vis</v>
      </c>
      <c r="E328" s="66">
        <f>VLOOKUP(C328,Active!C$21:E$973,3,FALSE)</f>
        <v>913.00314187190224</v>
      </c>
      <c r="F328" s="30" t="s">
        <v>425</v>
      </c>
      <c r="G328" s="28" t="str">
        <f t="shared" si="28"/>
        <v>43703.392</v>
      </c>
      <c r="H328" s="58">
        <f t="shared" si="29"/>
        <v>2248</v>
      </c>
      <c r="I328" s="67" t="s">
        <v>2057</v>
      </c>
      <c r="J328" s="68" t="s">
        <v>2058</v>
      </c>
      <c r="K328" s="67">
        <v>2248</v>
      </c>
      <c r="L328" s="67" t="s">
        <v>1027</v>
      </c>
      <c r="M328" s="68" t="s">
        <v>441</v>
      </c>
      <c r="N328" s="68"/>
      <c r="O328" s="69" t="s">
        <v>1234</v>
      </c>
      <c r="P328" s="69" t="s">
        <v>2059</v>
      </c>
    </row>
    <row r="329" spans="1:16" ht="13.5" thickBot="1" x14ac:dyDescent="0.25">
      <c r="A329" s="58" t="str">
        <f t="shared" si="24"/>
        <v> AOEB 1 </v>
      </c>
      <c r="B329" s="30" t="str">
        <f t="shared" si="25"/>
        <v>I</v>
      </c>
      <c r="C329" s="58">
        <f t="shared" si="26"/>
        <v>43706.667999999998</v>
      </c>
      <c r="D329" s="28" t="str">
        <f t="shared" si="27"/>
        <v>vis</v>
      </c>
      <c r="E329" s="66">
        <f>VLOOKUP(C329,Active!C$21:E$973,3,FALSE)</f>
        <v>917.00755073094308</v>
      </c>
      <c r="F329" s="30" t="s">
        <v>425</v>
      </c>
      <c r="G329" s="28" t="str">
        <f t="shared" si="28"/>
        <v>43706.668</v>
      </c>
      <c r="H329" s="58">
        <f t="shared" si="29"/>
        <v>2252</v>
      </c>
      <c r="I329" s="67" t="s">
        <v>2060</v>
      </c>
      <c r="J329" s="68" t="s">
        <v>2061</v>
      </c>
      <c r="K329" s="67">
        <v>2252</v>
      </c>
      <c r="L329" s="67" t="s">
        <v>968</v>
      </c>
      <c r="M329" s="68" t="s">
        <v>441</v>
      </c>
      <c r="N329" s="68"/>
      <c r="O329" s="69" t="s">
        <v>1586</v>
      </c>
      <c r="P329" s="69" t="s">
        <v>1911</v>
      </c>
    </row>
    <row r="330" spans="1:16" ht="13.5" thickBot="1" x14ac:dyDescent="0.25">
      <c r="A330" s="58" t="str">
        <f t="shared" si="24"/>
        <v> BBS 38 </v>
      </c>
      <c r="B330" s="30" t="str">
        <f t="shared" si="25"/>
        <v>I</v>
      </c>
      <c r="C330" s="58">
        <f t="shared" si="26"/>
        <v>43712.39</v>
      </c>
      <c r="D330" s="28" t="str">
        <f t="shared" si="27"/>
        <v>vis</v>
      </c>
      <c r="E330" s="66">
        <f>VLOOKUP(C330,Active!C$21:E$973,3,FALSE)</f>
        <v>924.00182041697826</v>
      </c>
      <c r="F330" s="30" t="s">
        <v>425</v>
      </c>
      <c r="G330" s="28" t="str">
        <f t="shared" si="28"/>
        <v>43712.390</v>
      </c>
      <c r="H330" s="58">
        <f t="shared" si="29"/>
        <v>2259</v>
      </c>
      <c r="I330" s="67" t="s">
        <v>2062</v>
      </c>
      <c r="J330" s="68" t="s">
        <v>2063</v>
      </c>
      <c r="K330" s="67">
        <v>2259</v>
      </c>
      <c r="L330" s="67" t="s">
        <v>1094</v>
      </c>
      <c r="M330" s="68" t="s">
        <v>441</v>
      </c>
      <c r="N330" s="68"/>
      <c r="O330" s="69" t="s">
        <v>1301</v>
      </c>
      <c r="P330" s="69" t="s">
        <v>2059</v>
      </c>
    </row>
    <row r="331" spans="1:16" ht="13.5" thickBot="1" x14ac:dyDescent="0.25">
      <c r="A331" s="58" t="str">
        <f t="shared" ref="A331:A394" si="30">P331</f>
        <v> BBS 38 </v>
      </c>
      <c r="B331" s="30" t="str">
        <f t="shared" ref="B331:B394" si="31">IF(H331=INT(H331),"I","II")</f>
        <v>I</v>
      </c>
      <c r="C331" s="58">
        <f t="shared" ref="C331:C394" si="32">1*G331</f>
        <v>43712.391000000003</v>
      </c>
      <c r="D331" s="28" t="str">
        <f t="shared" ref="D331:D394" si="33">VLOOKUP(F331,I$1:J$5,2,FALSE)</f>
        <v>vis</v>
      </c>
      <c r="E331" s="66">
        <f>VLOOKUP(C331,Active!C$21:E$973,3,FALSE)</f>
        <v>924.00304276400959</v>
      </c>
      <c r="F331" s="30" t="s">
        <v>425</v>
      </c>
      <c r="G331" s="28" t="str">
        <f t="shared" ref="G331:G394" si="34">MID(I331,3,LEN(I331)-3)</f>
        <v>43712.391</v>
      </c>
      <c r="H331" s="58">
        <f t="shared" ref="H331:H394" si="35">1*K331</f>
        <v>2259</v>
      </c>
      <c r="I331" s="67" t="s">
        <v>2064</v>
      </c>
      <c r="J331" s="68" t="s">
        <v>2065</v>
      </c>
      <c r="K331" s="67">
        <v>2259</v>
      </c>
      <c r="L331" s="67" t="s">
        <v>1027</v>
      </c>
      <c r="M331" s="68" t="s">
        <v>441</v>
      </c>
      <c r="N331" s="68"/>
      <c r="O331" s="69" t="s">
        <v>1234</v>
      </c>
      <c r="P331" s="69" t="s">
        <v>2059</v>
      </c>
    </row>
    <row r="332" spans="1:16" ht="13.5" thickBot="1" x14ac:dyDescent="0.25">
      <c r="A332" s="58" t="str">
        <f t="shared" si="30"/>
        <v> BRNO 23 </v>
      </c>
      <c r="B332" s="30" t="str">
        <f t="shared" si="31"/>
        <v>I</v>
      </c>
      <c r="C332" s="58">
        <f t="shared" si="32"/>
        <v>43721.387999999999</v>
      </c>
      <c r="D332" s="28" t="str">
        <f t="shared" si="33"/>
        <v>vis</v>
      </c>
      <c r="E332" s="66">
        <f>VLOOKUP(C332,Active!C$21:E$973,3,FALSE)</f>
        <v>935.00049896205428</v>
      </c>
      <c r="F332" s="30" t="s">
        <v>425</v>
      </c>
      <c r="G332" s="28" t="str">
        <f t="shared" si="34"/>
        <v>43721.388</v>
      </c>
      <c r="H332" s="58">
        <f t="shared" si="35"/>
        <v>2270</v>
      </c>
      <c r="I332" s="67" t="s">
        <v>2066</v>
      </c>
      <c r="J332" s="68" t="s">
        <v>2067</v>
      </c>
      <c r="K332" s="67">
        <v>2270</v>
      </c>
      <c r="L332" s="67" t="s">
        <v>1120</v>
      </c>
      <c r="M332" s="68" t="s">
        <v>441</v>
      </c>
      <c r="N332" s="68"/>
      <c r="O332" s="69" t="s">
        <v>2068</v>
      </c>
      <c r="P332" s="69" t="s">
        <v>2069</v>
      </c>
    </row>
    <row r="333" spans="1:16" ht="13.5" thickBot="1" x14ac:dyDescent="0.25">
      <c r="A333" s="58" t="str">
        <f t="shared" si="30"/>
        <v> BRNO 23 </v>
      </c>
      <c r="B333" s="30" t="str">
        <f t="shared" si="31"/>
        <v>I</v>
      </c>
      <c r="C333" s="58">
        <f t="shared" si="32"/>
        <v>43721.389000000003</v>
      </c>
      <c r="D333" s="28" t="str">
        <f t="shared" si="33"/>
        <v>vis</v>
      </c>
      <c r="E333" s="66">
        <f>VLOOKUP(C333,Active!C$21:E$973,3,FALSE)</f>
        <v>935.00172130908561</v>
      </c>
      <c r="F333" s="30" t="s">
        <v>425</v>
      </c>
      <c r="G333" s="28" t="str">
        <f t="shared" si="34"/>
        <v>43721.389</v>
      </c>
      <c r="H333" s="58">
        <f t="shared" si="35"/>
        <v>2270</v>
      </c>
      <c r="I333" s="67" t="s">
        <v>2070</v>
      </c>
      <c r="J333" s="68" t="s">
        <v>2071</v>
      </c>
      <c r="K333" s="67">
        <v>2270</v>
      </c>
      <c r="L333" s="67" t="s">
        <v>1094</v>
      </c>
      <c r="M333" s="68" t="s">
        <v>441</v>
      </c>
      <c r="N333" s="68"/>
      <c r="O333" s="69" t="s">
        <v>2072</v>
      </c>
      <c r="P333" s="69" t="s">
        <v>2069</v>
      </c>
    </row>
    <row r="334" spans="1:16" ht="13.5" thickBot="1" x14ac:dyDescent="0.25">
      <c r="A334" s="58" t="str">
        <f t="shared" si="30"/>
        <v> BRNO 23 </v>
      </c>
      <c r="B334" s="30" t="str">
        <f t="shared" si="31"/>
        <v>I</v>
      </c>
      <c r="C334" s="58">
        <f t="shared" si="32"/>
        <v>43721.392999999996</v>
      </c>
      <c r="D334" s="28" t="str">
        <f t="shared" si="33"/>
        <v>vis</v>
      </c>
      <c r="E334" s="66">
        <f>VLOOKUP(C334,Active!C$21:E$973,3,FALSE)</f>
        <v>935.00661069718399</v>
      </c>
      <c r="F334" s="30" t="s">
        <v>425</v>
      </c>
      <c r="G334" s="28" t="str">
        <f t="shared" si="34"/>
        <v>43721.393</v>
      </c>
      <c r="H334" s="58">
        <f t="shared" si="35"/>
        <v>2270</v>
      </c>
      <c r="I334" s="67" t="s">
        <v>2073</v>
      </c>
      <c r="J334" s="68" t="s">
        <v>2074</v>
      </c>
      <c r="K334" s="67">
        <v>2270</v>
      </c>
      <c r="L334" s="67" t="s">
        <v>1081</v>
      </c>
      <c r="M334" s="68" t="s">
        <v>441</v>
      </c>
      <c r="N334" s="68"/>
      <c r="O334" s="69" t="s">
        <v>2075</v>
      </c>
      <c r="P334" s="69" t="s">
        <v>2069</v>
      </c>
    </row>
    <row r="335" spans="1:16" ht="13.5" thickBot="1" x14ac:dyDescent="0.25">
      <c r="A335" s="58" t="str">
        <f t="shared" si="30"/>
        <v> BRNO 23 </v>
      </c>
      <c r="B335" s="30" t="str">
        <f t="shared" si="31"/>
        <v>I</v>
      </c>
      <c r="C335" s="58">
        <f t="shared" si="32"/>
        <v>43721.392999999996</v>
      </c>
      <c r="D335" s="28" t="str">
        <f t="shared" si="33"/>
        <v>vis</v>
      </c>
      <c r="E335" s="66">
        <f>VLOOKUP(C335,Active!C$21:E$973,3,FALSE)</f>
        <v>935.00661069718399</v>
      </c>
      <c r="F335" s="30" t="s">
        <v>425</v>
      </c>
      <c r="G335" s="28" t="str">
        <f t="shared" si="34"/>
        <v>43721.393</v>
      </c>
      <c r="H335" s="58">
        <f t="shared" si="35"/>
        <v>2270</v>
      </c>
      <c r="I335" s="67" t="s">
        <v>2073</v>
      </c>
      <c r="J335" s="68" t="s">
        <v>2074</v>
      </c>
      <c r="K335" s="67">
        <v>2270</v>
      </c>
      <c r="L335" s="67" t="s">
        <v>1081</v>
      </c>
      <c r="M335" s="68" t="s">
        <v>441</v>
      </c>
      <c r="N335" s="68"/>
      <c r="O335" s="69" t="s">
        <v>2076</v>
      </c>
      <c r="P335" s="69" t="s">
        <v>2069</v>
      </c>
    </row>
    <row r="336" spans="1:16" ht="13.5" thickBot="1" x14ac:dyDescent="0.25">
      <c r="A336" s="58" t="str">
        <f t="shared" si="30"/>
        <v> AOEB 1 </v>
      </c>
      <c r="B336" s="30" t="str">
        <f t="shared" si="31"/>
        <v>I</v>
      </c>
      <c r="C336" s="58">
        <f t="shared" si="32"/>
        <v>43724.663</v>
      </c>
      <c r="D336" s="28" t="str">
        <f t="shared" si="33"/>
        <v>vis</v>
      </c>
      <c r="E336" s="66">
        <f>VLOOKUP(C336,Active!C$21:E$973,3,FALSE)</f>
        <v>939.00368547407265</v>
      </c>
      <c r="F336" s="30" t="s">
        <v>425</v>
      </c>
      <c r="G336" s="28" t="str">
        <f t="shared" si="34"/>
        <v>43724.663</v>
      </c>
      <c r="H336" s="58">
        <f t="shared" si="35"/>
        <v>2274</v>
      </c>
      <c r="I336" s="67" t="s">
        <v>2077</v>
      </c>
      <c r="J336" s="68" t="s">
        <v>2078</v>
      </c>
      <c r="K336" s="67">
        <v>2274</v>
      </c>
      <c r="L336" s="67" t="s">
        <v>1027</v>
      </c>
      <c r="M336" s="68" t="s">
        <v>441</v>
      </c>
      <c r="N336" s="68"/>
      <c r="O336" s="69" t="s">
        <v>1221</v>
      </c>
      <c r="P336" s="69" t="s">
        <v>1911</v>
      </c>
    </row>
    <row r="337" spans="1:16" ht="13.5" thickBot="1" x14ac:dyDescent="0.25">
      <c r="A337" s="58" t="str">
        <f t="shared" si="30"/>
        <v> AOEB 1 </v>
      </c>
      <c r="B337" s="30" t="str">
        <f t="shared" si="31"/>
        <v>I</v>
      </c>
      <c r="C337" s="58">
        <f t="shared" si="32"/>
        <v>43737.754999999997</v>
      </c>
      <c r="D337" s="28" t="str">
        <f t="shared" si="33"/>
        <v>vis</v>
      </c>
      <c r="E337" s="66">
        <f>VLOOKUP(C337,Active!C$21:E$973,3,FALSE)</f>
        <v>955.00665274592291</v>
      </c>
      <c r="F337" s="30" t="s">
        <v>425</v>
      </c>
      <c r="G337" s="28" t="str">
        <f t="shared" si="34"/>
        <v>43737.755</v>
      </c>
      <c r="H337" s="58">
        <f t="shared" si="35"/>
        <v>2290</v>
      </c>
      <c r="I337" s="67" t="s">
        <v>2079</v>
      </c>
      <c r="J337" s="68" t="s">
        <v>2080</v>
      </c>
      <c r="K337" s="67">
        <v>2290</v>
      </c>
      <c r="L337" s="67" t="s">
        <v>1081</v>
      </c>
      <c r="M337" s="68" t="s">
        <v>441</v>
      </c>
      <c r="N337" s="68"/>
      <c r="O337" s="69" t="s">
        <v>2081</v>
      </c>
      <c r="P337" s="69" t="s">
        <v>1911</v>
      </c>
    </row>
    <row r="338" spans="1:16" ht="13.5" thickBot="1" x14ac:dyDescent="0.25">
      <c r="A338" s="58" t="str">
        <f t="shared" si="30"/>
        <v> BBS 38 </v>
      </c>
      <c r="B338" s="30" t="str">
        <f t="shared" si="31"/>
        <v>I</v>
      </c>
      <c r="C338" s="58">
        <f t="shared" si="32"/>
        <v>43739.387000000002</v>
      </c>
      <c r="D338" s="28" t="str">
        <f t="shared" si="33"/>
        <v>vis</v>
      </c>
      <c r="E338" s="66">
        <f>VLOOKUP(C338,Active!C$21:E$973,3,FALSE)</f>
        <v>957.00152309329121</v>
      </c>
      <c r="F338" s="30" t="s">
        <v>425</v>
      </c>
      <c r="G338" s="28" t="str">
        <f t="shared" si="34"/>
        <v>43739.387</v>
      </c>
      <c r="H338" s="58">
        <f t="shared" si="35"/>
        <v>2292</v>
      </c>
      <c r="I338" s="67" t="s">
        <v>2082</v>
      </c>
      <c r="J338" s="68" t="s">
        <v>2083</v>
      </c>
      <c r="K338" s="67">
        <v>2292</v>
      </c>
      <c r="L338" s="67" t="s">
        <v>1094</v>
      </c>
      <c r="M338" s="68" t="s">
        <v>441</v>
      </c>
      <c r="N338" s="68"/>
      <c r="O338" s="69" t="s">
        <v>1234</v>
      </c>
      <c r="P338" s="69" t="s">
        <v>2059</v>
      </c>
    </row>
    <row r="339" spans="1:16" ht="13.5" thickBot="1" x14ac:dyDescent="0.25">
      <c r="A339" s="58" t="str">
        <f t="shared" si="30"/>
        <v> BBS 38 </v>
      </c>
      <c r="B339" s="30" t="str">
        <f t="shared" si="31"/>
        <v>I</v>
      </c>
      <c r="C339" s="58">
        <f t="shared" si="32"/>
        <v>43739.391000000003</v>
      </c>
      <c r="D339" s="28" t="str">
        <f t="shared" si="33"/>
        <v>vis</v>
      </c>
      <c r="E339" s="66">
        <f>VLOOKUP(C339,Active!C$21:E$973,3,FALSE)</f>
        <v>957.00641248139846</v>
      </c>
      <c r="F339" s="30" t="s">
        <v>425</v>
      </c>
      <c r="G339" s="28" t="str">
        <f t="shared" si="34"/>
        <v>43739.391</v>
      </c>
      <c r="H339" s="58">
        <f t="shared" si="35"/>
        <v>2292</v>
      </c>
      <c r="I339" s="67" t="s">
        <v>2084</v>
      </c>
      <c r="J339" s="68" t="s">
        <v>2085</v>
      </c>
      <c r="K339" s="67">
        <v>2292</v>
      </c>
      <c r="L339" s="67" t="s">
        <v>1081</v>
      </c>
      <c r="M339" s="68" t="s">
        <v>441</v>
      </c>
      <c r="N339" s="68"/>
      <c r="O339" s="69" t="s">
        <v>1301</v>
      </c>
      <c r="P339" s="69" t="s">
        <v>2059</v>
      </c>
    </row>
    <row r="340" spans="1:16" ht="13.5" thickBot="1" x14ac:dyDescent="0.25">
      <c r="A340" s="58" t="str">
        <f t="shared" si="30"/>
        <v> BRNO 23 </v>
      </c>
      <c r="B340" s="30" t="str">
        <f t="shared" si="31"/>
        <v>I</v>
      </c>
      <c r="C340" s="58">
        <f t="shared" si="32"/>
        <v>43752.47</v>
      </c>
      <c r="D340" s="28" t="str">
        <f t="shared" si="33"/>
        <v>vis</v>
      </c>
      <c r="E340" s="66">
        <f>VLOOKUP(C340,Active!C$21:E$973,3,FALSE)</f>
        <v>972.99348924190451</v>
      </c>
      <c r="F340" s="30" t="s">
        <v>425</v>
      </c>
      <c r="G340" s="28" t="str">
        <f t="shared" si="34"/>
        <v>43752.470</v>
      </c>
      <c r="H340" s="58">
        <f t="shared" si="35"/>
        <v>2308</v>
      </c>
      <c r="I340" s="67" t="s">
        <v>2086</v>
      </c>
      <c r="J340" s="68" t="s">
        <v>2087</v>
      </c>
      <c r="K340" s="67">
        <v>2308</v>
      </c>
      <c r="L340" s="67" t="s">
        <v>1229</v>
      </c>
      <c r="M340" s="68" t="s">
        <v>441</v>
      </c>
      <c r="N340" s="68"/>
      <c r="O340" s="69" t="s">
        <v>2088</v>
      </c>
      <c r="P340" s="69" t="s">
        <v>2069</v>
      </c>
    </row>
    <row r="341" spans="1:16" ht="13.5" thickBot="1" x14ac:dyDescent="0.25">
      <c r="A341" s="58" t="str">
        <f t="shared" si="30"/>
        <v> BRNO 23 </v>
      </c>
      <c r="B341" s="30" t="str">
        <f t="shared" si="31"/>
        <v>I</v>
      </c>
      <c r="C341" s="58">
        <f t="shared" si="32"/>
        <v>43752.476000000002</v>
      </c>
      <c r="D341" s="28" t="str">
        <f t="shared" si="33"/>
        <v>vis</v>
      </c>
      <c r="E341" s="66">
        <f>VLOOKUP(C341,Active!C$21:E$973,3,FALSE)</f>
        <v>973.00082332406544</v>
      </c>
      <c r="F341" s="30" t="s">
        <v>425</v>
      </c>
      <c r="G341" s="28" t="str">
        <f t="shared" si="34"/>
        <v>43752.476</v>
      </c>
      <c r="H341" s="58">
        <f t="shared" si="35"/>
        <v>2308</v>
      </c>
      <c r="I341" s="67" t="s">
        <v>2089</v>
      </c>
      <c r="J341" s="68" t="s">
        <v>2090</v>
      </c>
      <c r="K341" s="67">
        <v>2308</v>
      </c>
      <c r="L341" s="67" t="s">
        <v>1120</v>
      </c>
      <c r="M341" s="68" t="s">
        <v>441</v>
      </c>
      <c r="N341" s="68"/>
      <c r="O341" s="69" t="s">
        <v>1792</v>
      </c>
      <c r="P341" s="69" t="s">
        <v>2069</v>
      </c>
    </row>
    <row r="342" spans="1:16" ht="13.5" thickBot="1" x14ac:dyDescent="0.25">
      <c r="A342" s="58" t="str">
        <f t="shared" si="30"/>
        <v> BBS 39 </v>
      </c>
      <c r="B342" s="30" t="str">
        <f t="shared" si="31"/>
        <v>I</v>
      </c>
      <c r="C342" s="58">
        <f t="shared" si="32"/>
        <v>43766.387000000002</v>
      </c>
      <c r="D342" s="28" t="str">
        <f t="shared" si="33"/>
        <v>vis</v>
      </c>
      <c r="E342" s="66">
        <f>VLOOKUP(C342,Active!C$21:E$973,3,FALSE)</f>
        <v>990.00489281068019</v>
      </c>
      <c r="F342" s="30" t="s">
        <v>425</v>
      </c>
      <c r="G342" s="28" t="str">
        <f t="shared" si="34"/>
        <v>43766.387</v>
      </c>
      <c r="H342" s="58">
        <f t="shared" si="35"/>
        <v>2325</v>
      </c>
      <c r="I342" s="67" t="s">
        <v>2091</v>
      </c>
      <c r="J342" s="68" t="s">
        <v>2092</v>
      </c>
      <c r="K342" s="67">
        <v>2325</v>
      </c>
      <c r="L342" s="67" t="s">
        <v>1127</v>
      </c>
      <c r="M342" s="68" t="s">
        <v>441</v>
      </c>
      <c r="N342" s="68"/>
      <c r="O342" s="69" t="s">
        <v>1301</v>
      </c>
      <c r="P342" s="69" t="s">
        <v>2093</v>
      </c>
    </row>
    <row r="343" spans="1:16" ht="13.5" thickBot="1" x14ac:dyDescent="0.25">
      <c r="A343" s="58" t="str">
        <f t="shared" si="30"/>
        <v> BBS 41 </v>
      </c>
      <c r="B343" s="30" t="str">
        <f t="shared" si="31"/>
        <v>I</v>
      </c>
      <c r="C343" s="58">
        <f t="shared" si="32"/>
        <v>43852.281000000003</v>
      </c>
      <c r="D343" s="28" t="str">
        <f t="shared" si="33"/>
        <v>vis</v>
      </c>
      <c r="E343" s="66">
        <f>VLOOKUP(C343,Active!C$21:E$973,3,FALSE)</f>
        <v>1094.9971683108809</v>
      </c>
      <c r="F343" s="30" t="s">
        <v>425</v>
      </c>
      <c r="G343" s="28" t="str">
        <f t="shared" si="34"/>
        <v>43852.281</v>
      </c>
      <c r="H343" s="58">
        <f t="shared" si="35"/>
        <v>2430</v>
      </c>
      <c r="I343" s="67" t="s">
        <v>2094</v>
      </c>
      <c r="J343" s="68" t="s">
        <v>2095</v>
      </c>
      <c r="K343" s="67">
        <v>2430</v>
      </c>
      <c r="L343" s="67" t="s">
        <v>426</v>
      </c>
      <c r="M343" s="68" t="s">
        <v>441</v>
      </c>
      <c r="N343" s="68"/>
      <c r="O343" s="69" t="s">
        <v>1234</v>
      </c>
      <c r="P343" s="69" t="s">
        <v>2096</v>
      </c>
    </row>
    <row r="344" spans="1:16" ht="13.5" thickBot="1" x14ac:dyDescent="0.25">
      <c r="A344" s="58" t="str">
        <f t="shared" si="30"/>
        <v> BBS 41 </v>
      </c>
      <c r="B344" s="30" t="str">
        <f t="shared" si="31"/>
        <v>I</v>
      </c>
      <c r="C344" s="58">
        <f t="shared" si="32"/>
        <v>43899.737000000001</v>
      </c>
      <c r="D344" s="28" t="str">
        <f t="shared" si="33"/>
        <v>vis</v>
      </c>
      <c r="E344" s="66">
        <f>VLOOKUP(C344,Active!C$21:E$973,3,FALSE)</f>
        <v>1153.0048688037828</v>
      </c>
      <c r="F344" s="30" t="s">
        <v>425</v>
      </c>
      <c r="G344" s="28" t="str">
        <f t="shared" si="34"/>
        <v>43899.737</v>
      </c>
      <c r="H344" s="58">
        <f t="shared" si="35"/>
        <v>2488</v>
      </c>
      <c r="I344" s="67" t="s">
        <v>2097</v>
      </c>
      <c r="J344" s="68" t="s">
        <v>2098</v>
      </c>
      <c r="K344" s="67">
        <v>2488</v>
      </c>
      <c r="L344" s="67" t="s">
        <v>1127</v>
      </c>
      <c r="M344" s="68" t="s">
        <v>441</v>
      </c>
      <c r="N344" s="68"/>
      <c r="O344" s="69" t="s">
        <v>1234</v>
      </c>
      <c r="P344" s="69" t="s">
        <v>2096</v>
      </c>
    </row>
    <row r="345" spans="1:16" ht="13.5" thickBot="1" x14ac:dyDescent="0.25">
      <c r="A345" s="58" t="str">
        <f t="shared" si="30"/>
        <v> AOEB 1 </v>
      </c>
      <c r="B345" s="30" t="str">
        <f t="shared" si="31"/>
        <v>I</v>
      </c>
      <c r="C345" s="58">
        <f t="shared" si="32"/>
        <v>43980.724000000002</v>
      </c>
      <c r="D345" s="28" t="str">
        <f t="shared" si="33"/>
        <v>vis</v>
      </c>
      <c r="E345" s="66">
        <f>VLOOKUP(C345,Active!C$21:E$973,3,FALSE)</f>
        <v>1251.9990874446055</v>
      </c>
      <c r="F345" s="30" t="s">
        <v>425</v>
      </c>
      <c r="G345" s="28" t="str">
        <f t="shared" si="34"/>
        <v>43980.724</v>
      </c>
      <c r="H345" s="58">
        <f t="shared" si="35"/>
        <v>2587</v>
      </c>
      <c r="I345" s="67" t="s">
        <v>2099</v>
      </c>
      <c r="J345" s="68" t="s">
        <v>2100</v>
      </c>
      <c r="K345" s="67">
        <v>2587</v>
      </c>
      <c r="L345" s="67" t="s">
        <v>1111</v>
      </c>
      <c r="M345" s="68" t="s">
        <v>441</v>
      </c>
      <c r="N345" s="68"/>
      <c r="O345" s="69" t="s">
        <v>1878</v>
      </c>
      <c r="P345" s="69" t="s">
        <v>1911</v>
      </c>
    </row>
    <row r="346" spans="1:16" ht="13.5" thickBot="1" x14ac:dyDescent="0.25">
      <c r="A346" s="58" t="str">
        <f t="shared" si="30"/>
        <v> AOEB 1 </v>
      </c>
      <c r="B346" s="30" t="str">
        <f t="shared" si="31"/>
        <v>I</v>
      </c>
      <c r="C346" s="58">
        <f t="shared" si="32"/>
        <v>43980.73</v>
      </c>
      <c r="D346" s="28" t="str">
        <f t="shared" si="33"/>
        <v>vis</v>
      </c>
      <c r="E346" s="66">
        <f>VLOOKUP(C346,Active!C$21:E$973,3,FALSE)</f>
        <v>1252.0064215267664</v>
      </c>
      <c r="F346" s="30" t="s">
        <v>425</v>
      </c>
      <c r="G346" s="28" t="str">
        <f t="shared" si="34"/>
        <v>43980.730</v>
      </c>
      <c r="H346" s="58">
        <f t="shared" si="35"/>
        <v>2587</v>
      </c>
      <c r="I346" s="67" t="s">
        <v>2101</v>
      </c>
      <c r="J346" s="68" t="s">
        <v>2102</v>
      </c>
      <c r="K346" s="67">
        <v>2587</v>
      </c>
      <c r="L346" s="67" t="s">
        <v>1081</v>
      </c>
      <c r="M346" s="68" t="s">
        <v>441</v>
      </c>
      <c r="N346" s="68"/>
      <c r="O346" s="69" t="s">
        <v>1221</v>
      </c>
      <c r="P346" s="69" t="s">
        <v>1911</v>
      </c>
    </row>
    <row r="347" spans="1:16" ht="13.5" thickBot="1" x14ac:dyDescent="0.25">
      <c r="A347" s="58" t="str">
        <f t="shared" si="30"/>
        <v> BBS 43 </v>
      </c>
      <c r="B347" s="30" t="str">
        <f t="shared" si="31"/>
        <v>I</v>
      </c>
      <c r="C347" s="58">
        <f t="shared" si="32"/>
        <v>43985.64</v>
      </c>
      <c r="D347" s="28" t="str">
        <f t="shared" si="33"/>
        <v>vis</v>
      </c>
      <c r="E347" s="66">
        <f>VLOOKUP(C347,Active!C$21:E$973,3,FALSE)</f>
        <v>1258.0081454272204</v>
      </c>
      <c r="F347" s="30" t="s">
        <v>425</v>
      </c>
      <c r="G347" s="28" t="str">
        <f t="shared" si="34"/>
        <v>43985.640</v>
      </c>
      <c r="H347" s="58">
        <f t="shared" si="35"/>
        <v>2593</v>
      </c>
      <c r="I347" s="67" t="s">
        <v>2103</v>
      </c>
      <c r="J347" s="68" t="s">
        <v>2104</v>
      </c>
      <c r="K347" s="67">
        <v>2593</v>
      </c>
      <c r="L347" s="67" t="s">
        <v>968</v>
      </c>
      <c r="M347" s="68" t="s">
        <v>441</v>
      </c>
      <c r="N347" s="68"/>
      <c r="O347" s="69" t="s">
        <v>1234</v>
      </c>
      <c r="P347" s="69" t="s">
        <v>2105</v>
      </c>
    </row>
    <row r="348" spans="1:16" ht="13.5" thickBot="1" x14ac:dyDescent="0.25">
      <c r="A348" s="58" t="str">
        <f t="shared" si="30"/>
        <v> BBS 43 </v>
      </c>
      <c r="B348" s="30" t="str">
        <f t="shared" si="31"/>
        <v>I</v>
      </c>
      <c r="C348" s="58">
        <f t="shared" si="32"/>
        <v>44008.544000000002</v>
      </c>
      <c r="D348" s="28" t="str">
        <f t="shared" si="33"/>
        <v>vis</v>
      </c>
      <c r="E348" s="66">
        <f>VLOOKUP(C348,Active!C$21:E$973,3,FALSE)</f>
        <v>1286.0047817237814</v>
      </c>
      <c r="F348" s="30" t="s">
        <v>425</v>
      </c>
      <c r="G348" s="28" t="str">
        <f t="shared" si="34"/>
        <v>44008.544</v>
      </c>
      <c r="H348" s="58">
        <f t="shared" si="35"/>
        <v>2621</v>
      </c>
      <c r="I348" s="67" t="s">
        <v>2106</v>
      </c>
      <c r="J348" s="68" t="s">
        <v>2107</v>
      </c>
      <c r="K348" s="67">
        <v>2621</v>
      </c>
      <c r="L348" s="67" t="s">
        <v>1127</v>
      </c>
      <c r="M348" s="68" t="s">
        <v>441</v>
      </c>
      <c r="N348" s="68"/>
      <c r="O348" s="69" t="s">
        <v>1234</v>
      </c>
      <c r="P348" s="69" t="s">
        <v>2105</v>
      </c>
    </row>
    <row r="349" spans="1:16" ht="13.5" thickBot="1" x14ac:dyDescent="0.25">
      <c r="A349" s="58" t="str">
        <f t="shared" si="30"/>
        <v> AOEB 1 </v>
      </c>
      <c r="B349" s="30" t="str">
        <f t="shared" si="31"/>
        <v>I</v>
      </c>
      <c r="C349" s="58">
        <f t="shared" si="32"/>
        <v>44012.635000000002</v>
      </c>
      <c r="D349" s="28" t="str">
        <f t="shared" si="33"/>
        <v>vis</v>
      </c>
      <c r="E349" s="66">
        <f>VLOOKUP(C349,Active!C$21:E$973,3,FALSE)</f>
        <v>1291.0054034094796</v>
      </c>
      <c r="F349" s="30" t="s">
        <v>425</v>
      </c>
      <c r="G349" s="28" t="str">
        <f t="shared" si="34"/>
        <v>44012.635</v>
      </c>
      <c r="H349" s="58">
        <f t="shared" si="35"/>
        <v>2626</v>
      </c>
      <c r="I349" s="67" t="s">
        <v>2108</v>
      </c>
      <c r="J349" s="68" t="s">
        <v>2109</v>
      </c>
      <c r="K349" s="67">
        <v>2626</v>
      </c>
      <c r="L349" s="67" t="s">
        <v>1114</v>
      </c>
      <c r="M349" s="68" t="s">
        <v>441</v>
      </c>
      <c r="N349" s="68"/>
      <c r="O349" s="69" t="s">
        <v>1221</v>
      </c>
      <c r="P349" s="69" t="s">
        <v>1911</v>
      </c>
    </row>
    <row r="350" spans="1:16" ht="13.5" thickBot="1" x14ac:dyDescent="0.25">
      <c r="A350" s="58" t="str">
        <f t="shared" si="30"/>
        <v> BRNO 23 </v>
      </c>
      <c r="B350" s="30" t="str">
        <f t="shared" si="31"/>
        <v>I</v>
      </c>
      <c r="C350" s="58">
        <f t="shared" si="32"/>
        <v>44022.449000000001</v>
      </c>
      <c r="D350" s="28" t="str">
        <f t="shared" si="33"/>
        <v>vis</v>
      </c>
      <c r="E350" s="66">
        <f>VLOOKUP(C350,Active!C$21:E$973,3,FALSE)</f>
        <v>1303.0015171282355</v>
      </c>
      <c r="F350" s="30" t="s">
        <v>425</v>
      </c>
      <c r="G350" s="28" t="str">
        <f t="shared" si="34"/>
        <v>44022.449</v>
      </c>
      <c r="H350" s="58">
        <f t="shared" si="35"/>
        <v>2638</v>
      </c>
      <c r="I350" s="67" t="s">
        <v>2113</v>
      </c>
      <c r="J350" s="68" t="s">
        <v>2114</v>
      </c>
      <c r="K350" s="67">
        <v>2638</v>
      </c>
      <c r="L350" s="67" t="s">
        <v>1094</v>
      </c>
      <c r="M350" s="68" t="s">
        <v>441</v>
      </c>
      <c r="N350" s="68"/>
      <c r="O350" s="69" t="s">
        <v>2115</v>
      </c>
      <c r="P350" s="69" t="s">
        <v>2069</v>
      </c>
    </row>
    <row r="351" spans="1:16" ht="13.5" thickBot="1" x14ac:dyDescent="0.25">
      <c r="A351" s="58" t="str">
        <f t="shared" si="30"/>
        <v> BBS 43 </v>
      </c>
      <c r="B351" s="30" t="str">
        <f t="shared" si="31"/>
        <v>I</v>
      </c>
      <c r="C351" s="58">
        <f t="shared" si="32"/>
        <v>44022.453000000001</v>
      </c>
      <c r="D351" s="28" t="str">
        <f t="shared" si="33"/>
        <v>vis</v>
      </c>
      <c r="E351" s="66">
        <f>VLOOKUP(C351,Active!C$21:E$973,3,FALSE)</f>
        <v>1303.0064065163426</v>
      </c>
      <c r="F351" s="30" t="s">
        <v>425</v>
      </c>
      <c r="G351" s="28" t="str">
        <f t="shared" si="34"/>
        <v>44022.453</v>
      </c>
      <c r="H351" s="58">
        <f t="shared" si="35"/>
        <v>2638</v>
      </c>
      <c r="I351" s="67" t="s">
        <v>2116</v>
      </c>
      <c r="J351" s="68" t="s">
        <v>2117</v>
      </c>
      <c r="K351" s="67">
        <v>2638</v>
      </c>
      <c r="L351" s="67" t="s">
        <v>1081</v>
      </c>
      <c r="M351" s="68" t="s">
        <v>441</v>
      </c>
      <c r="N351" s="68"/>
      <c r="O351" s="69" t="s">
        <v>1301</v>
      </c>
      <c r="P351" s="69" t="s">
        <v>2105</v>
      </c>
    </row>
    <row r="352" spans="1:16" ht="13.5" thickBot="1" x14ac:dyDescent="0.25">
      <c r="A352" s="58" t="str">
        <f t="shared" si="30"/>
        <v> BRNO 23 </v>
      </c>
      <c r="B352" s="30" t="str">
        <f t="shared" si="31"/>
        <v>I</v>
      </c>
      <c r="C352" s="58">
        <f t="shared" si="32"/>
        <v>44076.434999999998</v>
      </c>
      <c r="D352" s="28" t="str">
        <f t="shared" si="33"/>
        <v>vis</v>
      </c>
      <c r="E352" s="66">
        <f>VLOOKUP(C352,Active!C$21:E$973,3,FALSE)</f>
        <v>1368.9911437046378</v>
      </c>
      <c r="F352" s="30" t="s">
        <v>425</v>
      </c>
      <c r="G352" s="28" t="str">
        <f t="shared" si="34"/>
        <v>44076.435</v>
      </c>
      <c r="H352" s="58">
        <f t="shared" si="35"/>
        <v>2704</v>
      </c>
      <c r="I352" s="67" t="s">
        <v>2118</v>
      </c>
      <c r="J352" s="68" t="s">
        <v>2119</v>
      </c>
      <c r="K352" s="67">
        <v>2704</v>
      </c>
      <c r="L352" s="67" t="s">
        <v>1660</v>
      </c>
      <c r="M352" s="68" t="s">
        <v>441</v>
      </c>
      <c r="N352" s="68"/>
      <c r="O352" s="69" t="s">
        <v>2120</v>
      </c>
      <c r="P352" s="69" t="s">
        <v>2069</v>
      </c>
    </row>
    <row r="353" spans="1:16" ht="13.5" thickBot="1" x14ac:dyDescent="0.25">
      <c r="A353" s="58" t="str">
        <f t="shared" si="30"/>
        <v> BBS 44 </v>
      </c>
      <c r="B353" s="30" t="str">
        <f t="shared" si="31"/>
        <v>I</v>
      </c>
      <c r="C353" s="58">
        <f t="shared" si="32"/>
        <v>44090.353000000003</v>
      </c>
      <c r="D353" s="28" t="str">
        <f t="shared" si="33"/>
        <v>vis</v>
      </c>
      <c r="E353" s="66">
        <f>VLOOKUP(C353,Active!C$21:E$973,3,FALSE)</f>
        <v>1386.0037696204449</v>
      </c>
      <c r="F353" s="30" t="s">
        <v>425</v>
      </c>
      <c r="G353" s="28" t="str">
        <f t="shared" si="34"/>
        <v>44090.353</v>
      </c>
      <c r="H353" s="58">
        <f t="shared" si="35"/>
        <v>2721</v>
      </c>
      <c r="I353" s="67" t="s">
        <v>2121</v>
      </c>
      <c r="J353" s="68" t="s">
        <v>2122</v>
      </c>
      <c r="K353" s="67">
        <v>2721</v>
      </c>
      <c r="L353" s="67" t="s">
        <v>1027</v>
      </c>
      <c r="M353" s="68" t="s">
        <v>441</v>
      </c>
      <c r="N353" s="68"/>
      <c r="O353" s="69" t="s">
        <v>1234</v>
      </c>
      <c r="P353" s="69" t="s">
        <v>2123</v>
      </c>
    </row>
    <row r="354" spans="1:16" ht="13.5" thickBot="1" x14ac:dyDescent="0.25">
      <c r="A354" s="58" t="str">
        <f t="shared" si="30"/>
        <v> BBS 44 </v>
      </c>
      <c r="B354" s="30" t="str">
        <f t="shared" si="31"/>
        <v>I</v>
      </c>
      <c r="C354" s="58">
        <f t="shared" si="32"/>
        <v>44099.356</v>
      </c>
      <c r="D354" s="28" t="str">
        <f t="shared" si="33"/>
        <v>vis</v>
      </c>
      <c r="E354" s="66">
        <f>VLOOKUP(C354,Active!C$21:E$973,3,FALSE)</f>
        <v>1397.0085599006507</v>
      </c>
      <c r="F354" s="30" t="s">
        <v>425</v>
      </c>
      <c r="G354" s="28" t="str">
        <f t="shared" si="34"/>
        <v>44099.356</v>
      </c>
      <c r="H354" s="58">
        <f t="shared" si="35"/>
        <v>2732</v>
      </c>
      <c r="I354" s="67" t="s">
        <v>2124</v>
      </c>
      <c r="J354" s="68" t="s">
        <v>2125</v>
      </c>
      <c r="K354" s="67">
        <v>2732</v>
      </c>
      <c r="L354" s="67" t="s">
        <v>968</v>
      </c>
      <c r="M354" s="68" t="s">
        <v>441</v>
      </c>
      <c r="N354" s="68"/>
      <c r="O354" s="69" t="s">
        <v>1472</v>
      </c>
      <c r="P354" s="69" t="s">
        <v>2123</v>
      </c>
    </row>
    <row r="355" spans="1:16" ht="13.5" thickBot="1" x14ac:dyDescent="0.25">
      <c r="A355" s="58" t="str">
        <f t="shared" si="30"/>
        <v> MVS 9.18 </v>
      </c>
      <c r="B355" s="30" t="str">
        <f t="shared" si="31"/>
        <v>I</v>
      </c>
      <c r="C355" s="58">
        <f t="shared" si="32"/>
        <v>44103.436999999998</v>
      </c>
      <c r="D355" s="28" t="str">
        <f t="shared" si="33"/>
        <v>vis</v>
      </c>
      <c r="E355" s="66">
        <f>VLOOKUP(C355,Active!C$21:E$973,3,FALSE)</f>
        <v>1401.9969581160806</v>
      </c>
      <c r="F355" s="30" t="s">
        <v>425</v>
      </c>
      <c r="G355" s="28" t="str">
        <f t="shared" si="34"/>
        <v>44103.437</v>
      </c>
      <c r="H355" s="58">
        <f t="shared" si="35"/>
        <v>2737</v>
      </c>
      <c r="I355" s="67" t="s">
        <v>2126</v>
      </c>
      <c r="J355" s="68" t="s">
        <v>2127</v>
      </c>
      <c r="K355" s="67">
        <v>2737</v>
      </c>
      <c r="L355" s="67" t="s">
        <v>426</v>
      </c>
      <c r="M355" s="68" t="s">
        <v>441</v>
      </c>
      <c r="N355" s="68"/>
      <c r="O355" s="69" t="s">
        <v>2128</v>
      </c>
      <c r="P355" s="69" t="s">
        <v>2129</v>
      </c>
    </row>
    <row r="356" spans="1:16" ht="13.5" thickBot="1" x14ac:dyDescent="0.25">
      <c r="A356" s="58" t="str">
        <f t="shared" si="30"/>
        <v> MVS 9.18 </v>
      </c>
      <c r="B356" s="30" t="str">
        <f t="shared" si="31"/>
        <v>I</v>
      </c>
      <c r="C356" s="58">
        <f t="shared" si="32"/>
        <v>44103.44</v>
      </c>
      <c r="D356" s="28" t="str">
        <f t="shared" si="33"/>
        <v>vis</v>
      </c>
      <c r="E356" s="66">
        <f>VLOOKUP(C356,Active!C$21:E$973,3,FALSE)</f>
        <v>1402.0006251571654</v>
      </c>
      <c r="F356" s="30" t="s">
        <v>425</v>
      </c>
      <c r="G356" s="28" t="str">
        <f t="shared" si="34"/>
        <v>44103.440</v>
      </c>
      <c r="H356" s="58">
        <f t="shared" si="35"/>
        <v>2737</v>
      </c>
      <c r="I356" s="67" t="s">
        <v>2130</v>
      </c>
      <c r="J356" s="68" t="s">
        <v>2131</v>
      </c>
      <c r="K356" s="67">
        <v>2737</v>
      </c>
      <c r="L356" s="67" t="s">
        <v>1120</v>
      </c>
      <c r="M356" s="68" t="s">
        <v>441</v>
      </c>
      <c r="N356" s="68"/>
      <c r="O356" s="69" t="s">
        <v>2132</v>
      </c>
      <c r="P356" s="69" t="s">
        <v>2129</v>
      </c>
    </row>
    <row r="357" spans="1:16" ht="13.5" thickBot="1" x14ac:dyDescent="0.25">
      <c r="A357" s="58" t="str">
        <f t="shared" si="30"/>
        <v> BBS 44 </v>
      </c>
      <c r="B357" s="30" t="str">
        <f t="shared" si="31"/>
        <v>I</v>
      </c>
      <c r="C357" s="58">
        <f t="shared" si="32"/>
        <v>44117.351999999999</v>
      </c>
      <c r="D357" s="28" t="str">
        <f t="shared" si="33"/>
        <v>vis</v>
      </c>
      <c r="E357" s="66">
        <f>VLOOKUP(C357,Active!C$21:E$973,3,FALSE)</f>
        <v>1419.0059169908027</v>
      </c>
      <c r="F357" s="30" t="s">
        <v>425</v>
      </c>
      <c r="G357" s="28" t="str">
        <f t="shared" si="34"/>
        <v>44117.352</v>
      </c>
      <c r="H357" s="58">
        <f t="shared" si="35"/>
        <v>2754</v>
      </c>
      <c r="I357" s="67" t="s">
        <v>2133</v>
      </c>
      <c r="J357" s="68" t="s">
        <v>2134</v>
      </c>
      <c r="K357" s="67">
        <v>2754</v>
      </c>
      <c r="L357" s="67" t="s">
        <v>1114</v>
      </c>
      <c r="M357" s="68" t="s">
        <v>441</v>
      </c>
      <c r="N357" s="68"/>
      <c r="O357" s="69" t="s">
        <v>1301</v>
      </c>
      <c r="P357" s="69" t="s">
        <v>2123</v>
      </c>
    </row>
    <row r="358" spans="1:16" ht="13.5" thickBot="1" x14ac:dyDescent="0.25">
      <c r="A358" s="58" t="str">
        <f t="shared" si="30"/>
        <v> BBS 45 </v>
      </c>
      <c r="B358" s="30" t="str">
        <f t="shared" si="31"/>
        <v>I</v>
      </c>
      <c r="C358" s="58">
        <f t="shared" si="32"/>
        <v>44144.347000000002</v>
      </c>
      <c r="D358" s="28" t="str">
        <f t="shared" si="33"/>
        <v>vis</v>
      </c>
      <c r="E358" s="66">
        <f>VLOOKUP(C358,Active!C$21:E$973,3,FALSE)</f>
        <v>1452.003174973062</v>
      </c>
      <c r="F358" s="30" t="s">
        <v>425</v>
      </c>
      <c r="G358" s="28" t="str">
        <f t="shared" si="34"/>
        <v>44144.347</v>
      </c>
      <c r="H358" s="58">
        <f t="shared" si="35"/>
        <v>2787</v>
      </c>
      <c r="I358" s="67" t="s">
        <v>2135</v>
      </c>
      <c r="J358" s="68" t="s">
        <v>2136</v>
      </c>
      <c r="K358" s="67">
        <v>2787</v>
      </c>
      <c r="L358" s="67" t="s">
        <v>1027</v>
      </c>
      <c r="M358" s="68" t="s">
        <v>441</v>
      </c>
      <c r="N358" s="68"/>
      <c r="O358" s="69" t="s">
        <v>1301</v>
      </c>
      <c r="P358" s="69" t="s">
        <v>2137</v>
      </c>
    </row>
    <row r="359" spans="1:16" ht="13.5" thickBot="1" x14ac:dyDescent="0.25">
      <c r="A359" s="58" t="str">
        <f t="shared" si="30"/>
        <v> BBS 46 </v>
      </c>
      <c r="B359" s="30" t="str">
        <f t="shared" si="31"/>
        <v>I</v>
      </c>
      <c r="C359" s="58">
        <f t="shared" si="32"/>
        <v>44212.247000000003</v>
      </c>
      <c r="D359" s="28" t="str">
        <f t="shared" si="33"/>
        <v>vis</v>
      </c>
      <c r="E359" s="66">
        <f>VLOOKUP(C359,Active!C$21:E$973,3,FALSE)</f>
        <v>1535.000538077164</v>
      </c>
      <c r="F359" s="30" t="s">
        <v>425</v>
      </c>
      <c r="G359" s="28" t="str">
        <f t="shared" si="34"/>
        <v>44212.247</v>
      </c>
      <c r="H359" s="58">
        <f t="shared" si="35"/>
        <v>2870</v>
      </c>
      <c r="I359" s="67" t="s">
        <v>2138</v>
      </c>
      <c r="J359" s="68" t="s">
        <v>2139</v>
      </c>
      <c r="K359" s="67">
        <v>2870</v>
      </c>
      <c r="L359" s="67" t="s">
        <v>1120</v>
      </c>
      <c r="M359" s="68" t="s">
        <v>441</v>
      </c>
      <c r="N359" s="68"/>
      <c r="O359" s="69" t="s">
        <v>1301</v>
      </c>
      <c r="P359" s="69" t="s">
        <v>2140</v>
      </c>
    </row>
    <row r="360" spans="1:16" ht="13.5" thickBot="1" x14ac:dyDescent="0.25">
      <c r="A360" s="58" t="str">
        <f t="shared" si="30"/>
        <v> BBS 46 </v>
      </c>
      <c r="B360" s="30" t="str">
        <f t="shared" si="31"/>
        <v>I</v>
      </c>
      <c r="C360" s="58">
        <f t="shared" si="32"/>
        <v>44282.608</v>
      </c>
      <c r="D360" s="28" t="str">
        <f t="shared" si="33"/>
        <v>vis</v>
      </c>
      <c r="E360" s="66">
        <f>VLOOKUP(C360,Active!C$21:E$973,3,FALSE)</f>
        <v>1621.0060972136496</v>
      </c>
      <c r="F360" s="30" t="s">
        <v>425</v>
      </c>
      <c r="G360" s="28" t="str">
        <f t="shared" si="34"/>
        <v>44282.608</v>
      </c>
      <c r="H360" s="58">
        <f t="shared" si="35"/>
        <v>2956</v>
      </c>
      <c r="I360" s="67" t="s">
        <v>2141</v>
      </c>
      <c r="J360" s="68" t="s">
        <v>2142</v>
      </c>
      <c r="K360" s="67">
        <v>2956</v>
      </c>
      <c r="L360" s="67" t="s">
        <v>1114</v>
      </c>
      <c r="M360" s="68" t="s">
        <v>441</v>
      </c>
      <c r="N360" s="68"/>
      <c r="O360" s="69" t="s">
        <v>1234</v>
      </c>
      <c r="P360" s="69" t="s">
        <v>2140</v>
      </c>
    </row>
    <row r="361" spans="1:16" ht="13.5" thickBot="1" x14ac:dyDescent="0.25">
      <c r="A361" s="58" t="str">
        <f t="shared" si="30"/>
        <v> BBS 47 </v>
      </c>
      <c r="B361" s="30" t="str">
        <f t="shared" si="31"/>
        <v>I</v>
      </c>
      <c r="C361" s="58">
        <f t="shared" si="32"/>
        <v>44354.595000000001</v>
      </c>
      <c r="D361" s="28" t="str">
        <f t="shared" si="33"/>
        <v>vis</v>
      </c>
      <c r="E361" s="66">
        <f>VLOOKUP(C361,Active!C$21:E$973,3,FALSE)</f>
        <v>1708.9991926153427</v>
      </c>
      <c r="F361" s="30" t="s">
        <v>425</v>
      </c>
      <c r="G361" s="28" t="str">
        <f t="shared" si="34"/>
        <v>44354.595</v>
      </c>
      <c r="H361" s="58">
        <f t="shared" si="35"/>
        <v>3044</v>
      </c>
      <c r="I361" s="67" t="s">
        <v>2143</v>
      </c>
      <c r="J361" s="68" t="s">
        <v>2144</v>
      </c>
      <c r="K361" s="67">
        <v>3044</v>
      </c>
      <c r="L361" s="67" t="s">
        <v>1111</v>
      </c>
      <c r="M361" s="68" t="s">
        <v>441</v>
      </c>
      <c r="N361" s="68"/>
      <c r="O361" s="69" t="s">
        <v>1234</v>
      </c>
      <c r="P361" s="69" t="s">
        <v>2145</v>
      </c>
    </row>
    <row r="362" spans="1:16" ht="13.5" thickBot="1" x14ac:dyDescent="0.25">
      <c r="A362" s="58" t="str">
        <f t="shared" si="30"/>
        <v> BRNO 23 </v>
      </c>
      <c r="B362" s="30" t="str">
        <f t="shared" si="31"/>
        <v>I</v>
      </c>
      <c r="C362" s="58">
        <f t="shared" si="32"/>
        <v>44373.41</v>
      </c>
      <c r="D362" s="28" t="str">
        <f t="shared" si="33"/>
        <v>vis</v>
      </c>
      <c r="E362" s="66">
        <f>VLOOKUP(C362,Active!C$21:E$973,3,FALSE)</f>
        <v>1731.9976519202594</v>
      </c>
      <c r="F362" s="30" t="s">
        <v>425</v>
      </c>
      <c r="G362" s="28" t="str">
        <f t="shared" si="34"/>
        <v>44373.410</v>
      </c>
      <c r="H362" s="58">
        <f t="shared" si="35"/>
        <v>3067</v>
      </c>
      <c r="I362" s="67" t="s">
        <v>2146</v>
      </c>
      <c r="J362" s="68" t="s">
        <v>2147</v>
      </c>
      <c r="K362" s="67">
        <v>3067</v>
      </c>
      <c r="L362" s="67" t="s">
        <v>426</v>
      </c>
      <c r="M362" s="68" t="s">
        <v>441</v>
      </c>
      <c r="N362" s="68"/>
      <c r="O362" s="69" t="s">
        <v>2115</v>
      </c>
      <c r="P362" s="69" t="s">
        <v>2069</v>
      </c>
    </row>
    <row r="363" spans="1:16" ht="13.5" thickBot="1" x14ac:dyDescent="0.25">
      <c r="A363" s="58" t="str">
        <f t="shared" si="30"/>
        <v> BBS 48 </v>
      </c>
      <c r="B363" s="30" t="str">
        <f t="shared" si="31"/>
        <v>I</v>
      </c>
      <c r="C363" s="58">
        <f t="shared" si="32"/>
        <v>44377.502999999997</v>
      </c>
      <c r="D363" s="28" t="str">
        <f t="shared" si="33"/>
        <v>vis</v>
      </c>
      <c r="E363" s="66">
        <f>VLOOKUP(C363,Active!C$21:E$973,3,FALSE)</f>
        <v>1737.0007183000023</v>
      </c>
      <c r="F363" s="30" t="s">
        <v>425</v>
      </c>
      <c r="G363" s="28" t="str">
        <f t="shared" si="34"/>
        <v>44377.503</v>
      </c>
      <c r="H363" s="58">
        <f t="shared" si="35"/>
        <v>3072</v>
      </c>
      <c r="I363" s="67" t="s">
        <v>2148</v>
      </c>
      <c r="J363" s="68" t="s">
        <v>2149</v>
      </c>
      <c r="K363" s="67">
        <v>3072</v>
      </c>
      <c r="L363" s="67" t="s">
        <v>1120</v>
      </c>
      <c r="M363" s="68" t="s">
        <v>441</v>
      </c>
      <c r="N363" s="68"/>
      <c r="O363" s="69" t="s">
        <v>1234</v>
      </c>
      <c r="P363" s="69" t="s">
        <v>2150</v>
      </c>
    </row>
    <row r="364" spans="1:16" ht="13.5" thickBot="1" x14ac:dyDescent="0.25">
      <c r="A364" s="58" t="str">
        <f t="shared" si="30"/>
        <v> BBS 48 </v>
      </c>
      <c r="B364" s="30" t="str">
        <f t="shared" si="31"/>
        <v>I</v>
      </c>
      <c r="C364" s="58">
        <f t="shared" si="32"/>
        <v>44382.411</v>
      </c>
      <c r="D364" s="28" t="str">
        <f t="shared" si="33"/>
        <v>vis</v>
      </c>
      <c r="E364" s="66">
        <f>VLOOKUP(C364,Active!C$21:E$973,3,FALSE)</f>
        <v>1742.9999975064115</v>
      </c>
      <c r="F364" s="30" t="s">
        <v>425</v>
      </c>
      <c r="G364" s="28" t="str">
        <f t="shared" si="34"/>
        <v>44382.411</v>
      </c>
      <c r="H364" s="58">
        <f t="shared" si="35"/>
        <v>3078</v>
      </c>
      <c r="I364" s="67" t="s">
        <v>2151</v>
      </c>
      <c r="J364" s="68" t="s">
        <v>2152</v>
      </c>
      <c r="K364" s="67">
        <v>3078</v>
      </c>
      <c r="L364" s="67" t="s">
        <v>1111</v>
      </c>
      <c r="M364" s="68" t="s">
        <v>441</v>
      </c>
      <c r="N364" s="68"/>
      <c r="O364" s="69" t="s">
        <v>1301</v>
      </c>
      <c r="P364" s="69" t="s">
        <v>2150</v>
      </c>
    </row>
    <row r="365" spans="1:16" ht="13.5" thickBot="1" x14ac:dyDescent="0.25">
      <c r="A365" s="58" t="str">
        <f t="shared" si="30"/>
        <v> BBS 48 </v>
      </c>
      <c r="B365" s="30" t="str">
        <f t="shared" si="31"/>
        <v>I</v>
      </c>
      <c r="C365" s="58">
        <f t="shared" si="32"/>
        <v>44382.411999999997</v>
      </c>
      <c r="D365" s="28" t="str">
        <f t="shared" si="33"/>
        <v>vis</v>
      </c>
      <c r="E365" s="66">
        <f>VLOOKUP(C365,Active!C$21:E$973,3,FALSE)</f>
        <v>1743.0012198534339</v>
      </c>
      <c r="F365" s="30" t="s">
        <v>425</v>
      </c>
      <c r="G365" s="28" t="str">
        <f t="shared" si="34"/>
        <v>44382.412</v>
      </c>
      <c r="H365" s="58">
        <f t="shared" si="35"/>
        <v>3078</v>
      </c>
      <c r="I365" s="67" t="s">
        <v>2153</v>
      </c>
      <c r="J365" s="68" t="s">
        <v>2154</v>
      </c>
      <c r="K365" s="67">
        <v>3078</v>
      </c>
      <c r="L365" s="67" t="s">
        <v>1170</v>
      </c>
      <c r="M365" s="68" t="s">
        <v>441</v>
      </c>
      <c r="N365" s="68"/>
      <c r="O365" s="69" t="s">
        <v>1234</v>
      </c>
      <c r="P365" s="69" t="s">
        <v>2150</v>
      </c>
    </row>
    <row r="366" spans="1:16" ht="13.5" thickBot="1" x14ac:dyDescent="0.25">
      <c r="A366" s="58" t="str">
        <f t="shared" si="30"/>
        <v> AOEB 1 </v>
      </c>
      <c r="B366" s="30" t="str">
        <f t="shared" si="31"/>
        <v>I</v>
      </c>
      <c r="C366" s="58">
        <f t="shared" si="32"/>
        <v>44385.682999999997</v>
      </c>
      <c r="D366" s="28" t="str">
        <f t="shared" si="33"/>
        <v>vis</v>
      </c>
      <c r="E366" s="66">
        <f>VLOOKUP(C366,Active!C$21:E$973,3,FALSE)</f>
        <v>1746.9995169773449</v>
      </c>
      <c r="F366" s="30" t="s">
        <v>425</v>
      </c>
      <c r="G366" s="28" t="str">
        <f t="shared" si="34"/>
        <v>44385.683</v>
      </c>
      <c r="H366" s="58">
        <f t="shared" si="35"/>
        <v>3082</v>
      </c>
      <c r="I366" s="67" t="s">
        <v>2155</v>
      </c>
      <c r="J366" s="68" t="s">
        <v>2156</v>
      </c>
      <c r="K366" s="67">
        <v>3082</v>
      </c>
      <c r="L366" s="67" t="s">
        <v>1111</v>
      </c>
      <c r="M366" s="68" t="s">
        <v>441</v>
      </c>
      <c r="N366" s="68"/>
      <c r="O366" s="69" t="s">
        <v>1586</v>
      </c>
      <c r="P366" s="69" t="s">
        <v>1911</v>
      </c>
    </row>
    <row r="367" spans="1:16" ht="13.5" thickBot="1" x14ac:dyDescent="0.25">
      <c r="A367" s="58" t="str">
        <f t="shared" si="30"/>
        <v> BRNO 23 </v>
      </c>
      <c r="B367" s="30" t="str">
        <f t="shared" si="31"/>
        <v>I</v>
      </c>
      <c r="C367" s="58">
        <f t="shared" si="32"/>
        <v>44386.493000000002</v>
      </c>
      <c r="D367" s="28" t="str">
        <f t="shared" si="33"/>
        <v>vis</v>
      </c>
      <c r="E367" s="66">
        <f>VLOOKUP(C367,Active!C$21:E$973,3,FALSE)</f>
        <v>1747.9896180688727</v>
      </c>
      <c r="F367" s="30" t="s">
        <v>425</v>
      </c>
      <c r="G367" s="28" t="str">
        <f t="shared" si="34"/>
        <v>44386.493</v>
      </c>
      <c r="H367" s="58">
        <f t="shared" si="35"/>
        <v>3083</v>
      </c>
      <c r="I367" s="67" t="s">
        <v>2157</v>
      </c>
      <c r="J367" s="68" t="s">
        <v>2158</v>
      </c>
      <c r="K367" s="67">
        <v>3083</v>
      </c>
      <c r="L367" s="67" t="s">
        <v>1336</v>
      </c>
      <c r="M367" s="68" t="s">
        <v>441</v>
      </c>
      <c r="N367" s="68"/>
      <c r="O367" s="69" t="s">
        <v>2088</v>
      </c>
      <c r="P367" s="69" t="s">
        <v>2069</v>
      </c>
    </row>
    <row r="368" spans="1:16" ht="13.5" thickBot="1" x14ac:dyDescent="0.25">
      <c r="A368" s="58" t="str">
        <f t="shared" si="30"/>
        <v> BBS 48 </v>
      </c>
      <c r="B368" s="30" t="str">
        <f t="shared" si="31"/>
        <v>I</v>
      </c>
      <c r="C368" s="58">
        <f t="shared" si="32"/>
        <v>44395.5</v>
      </c>
      <c r="D368" s="28" t="str">
        <f t="shared" si="33"/>
        <v>vis</v>
      </c>
      <c r="E368" s="66">
        <f>VLOOKUP(C368,Active!C$21:E$973,3,FALSE)</f>
        <v>1758.9992977371855</v>
      </c>
      <c r="F368" s="30" t="s">
        <v>425</v>
      </c>
      <c r="G368" s="28" t="str">
        <f t="shared" si="34"/>
        <v>44395.500</v>
      </c>
      <c r="H368" s="58">
        <f t="shared" si="35"/>
        <v>3094</v>
      </c>
      <c r="I368" s="67" t="s">
        <v>2159</v>
      </c>
      <c r="J368" s="68" t="s">
        <v>2160</v>
      </c>
      <c r="K368" s="67">
        <v>3094</v>
      </c>
      <c r="L368" s="67" t="s">
        <v>1111</v>
      </c>
      <c r="M368" s="68" t="s">
        <v>441</v>
      </c>
      <c r="N368" s="68"/>
      <c r="O368" s="69" t="s">
        <v>1234</v>
      </c>
      <c r="P368" s="69" t="s">
        <v>2150</v>
      </c>
    </row>
    <row r="369" spans="1:16" ht="13.5" thickBot="1" x14ac:dyDescent="0.25">
      <c r="A369" s="58" t="str">
        <f t="shared" si="30"/>
        <v> AOEB 1 </v>
      </c>
      <c r="B369" s="30" t="str">
        <f t="shared" si="31"/>
        <v>I</v>
      </c>
      <c r="C369" s="58">
        <f t="shared" si="32"/>
        <v>44407.777000000002</v>
      </c>
      <c r="D369" s="28" t="str">
        <f t="shared" si="33"/>
        <v>vis</v>
      </c>
      <c r="E369" s="66">
        <f>VLOOKUP(C369,Active!C$21:E$973,3,FALSE)</f>
        <v>1774.0060521823873</v>
      </c>
      <c r="F369" s="30" t="s">
        <v>425</v>
      </c>
      <c r="G369" s="28" t="str">
        <f t="shared" si="34"/>
        <v>44407.777</v>
      </c>
      <c r="H369" s="58">
        <f t="shared" si="35"/>
        <v>3109</v>
      </c>
      <c r="I369" s="67" t="s">
        <v>2161</v>
      </c>
      <c r="J369" s="68" t="s">
        <v>2162</v>
      </c>
      <c r="K369" s="67">
        <v>3109</v>
      </c>
      <c r="L369" s="67" t="s">
        <v>1114</v>
      </c>
      <c r="M369" s="68" t="s">
        <v>441</v>
      </c>
      <c r="N369" s="68"/>
      <c r="O369" s="69" t="s">
        <v>2163</v>
      </c>
      <c r="P369" s="69" t="s">
        <v>1911</v>
      </c>
    </row>
    <row r="370" spans="1:16" ht="13.5" thickBot="1" x14ac:dyDescent="0.25">
      <c r="A370" s="58" t="str">
        <f t="shared" si="30"/>
        <v> BBS 49 </v>
      </c>
      <c r="B370" s="30" t="str">
        <f t="shared" si="31"/>
        <v>I</v>
      </c>
      <c r="C370" s="58">
        <f t="shared" si="32"/>
        <v>44409.413999999997</v>
      </c>
      <c r="D370" s="28" t="str">
        <f t="shared" si="33"/>
        <v>vis</v>
      </c>
      <c r="E370" s="66">
        <f>VLOOKUP(C370,Active!C$21:E$973,3,FALSE)</f>
        <v>1776.0070342648764</v>
      </c>
      <c r="F370" s="30" t="s">
        <v>425</v>
      </c>
      <c r="G370" s="28" t="str">
        <f t="shared" si="34"/>
        <v>44409.414</v>
      </c>
      <c r="H370" s="58">
        <f t="shared" si="35"/>
        <v>3111</v>
      </c>
      <c r="I370" s="67" t="s">
        <v>2164</v>
      </c>
      <c r="J370" s="68" t="s">
        <v>2165</v>
      </c>
      <c r="K370" s="67">
        <v>3111</v>
      </c>
      <c r="L370" s="67" t="s">
        <v>1081</v>
      </c>
      <c r="M370" s="68" t="s">
        <v>441</v>
      </c>
      <c r="N370" s="68"/>
      <c r="O370" s="69" t="s">
        <v>2166</v>
      </c>
      <c r="P370" s="69" t="s">
        <v>2167</v>
      </c>
    </row>
    <row r="371" spans="1:16" ht="13.5" thickBot="1" x14ac:dyDescent="0.25">
      <c r="A371" s="58" t="str">
        <f t="shared" si="30"/>
        <v> BBS 49 </v>
      </c>
      <c r="B371" s="30" t="str">
        <f t="shared" si="31"/>
        <v>I</v>
      </c>
      <c r="C371" s="58">
        <f t="shared" si="32"/>
        <v>44413.493000000002</v>
      </c>
      <c r="D371" s="28" t="str">
        <f t="shared" si="33"/>
        <v>vis</v>
      </c>
      <c r="E371" s="66">
        <f>VLOOKUP(C371,Active!C$21:E$973,3,FALSE)</f>
        <v>1780.9929877862617</v>
      </c>
      <c r="F371" s="30" t="s">
        <v>425</v>
      </c>
      <c r="G371" s="28" t="str">
        <f t="shared" si="34"/>
        <v>44413.493</v>
      </c>
      <c r="H371" s="58">
        <f t="shared" si="35"/>
        <v>3116</v>
      </c>
      <c r="I371" s="67" t="s">
        <v>2168</v>
      </c>
      <c r="J371" s="68" t="s">
        <v>2169</v>
      </c>
      <c r="K371" s="67">
        <v>3116</v>
      </c>
      <c r="L371" s="67" t="s">
        <v>1229</v>
      </c>
      <c r="M371" s="68" t="s">
        <v>441</v>
      </c>
      <c r="N371" s="68"/>
      <c r="O371" s="69" t="s">
        <v>2170</v>
      </c>
      <c r="P371" s="69" t="s">
        <v>2167</v>
      </c>
    </row>
    <row r="372" spans="1:16" ht="13.5" thickBot="1" x14ac:dyDescent="0.25">
      <c r="A372" s="58" t="str">
        <f t="shared" si="30"/>
        <v> BBS 49 </v>
      </c>
      <c r="B372" s="30" t="str">
        <f t="shared" si="31"/>
        <v>I</v>
      </c>
      <c r="C372" s="58">
        <f t="shared" si="32"/>
        <v>44418.402000000002</v>
      </c>
      <c r="D372" s="28" t="str">
        <f t="shared" si="33"/>
        <v>vis</v>
      </c>
      <c r="E372" s="66">
        <f>VLOOKUP(C372,Active!C$21:E$973,3,FALSE)</f>
        <v>1786.993489339693</v>
      </c>
      <c r="F372" s="30" t="s">
        <v>425</v>
      </c>
      <c r="G372" s="28" t="str">
        <f t="shared" si="34"/>
        <v>44418.402</v>
      </c>
      <c r="H372" s="58">
        <f t="shared" si="35"/>
        <v>3122</v>
      </c>
      <c r="I372" s="67" t="s">
        <v>2171</v>
      </c>
      <c r="J372" s="68" t="s">
        <v>2172</v>
      </c>
      <c r="K372" s="67">
        <v>3122</v>
      </c>
      <c r="L372" s="67" t="s">
        <v>1229</v>
      </c>
      <c r="M372" s="68" t="s">
        <v>441</v>
      </c>
      <c r="N372" s="68"/>
      <c r="O372" s="69" t="s">
        <v>2170</v>
      </c>
      <c r="P372" s="69" t="s">
        <v>2167</v>
      </c>
    </row>
    <row r="373" spans="1:16" ht="13.5" thickBot="1" x14ac:dyDescent="0.25">
      <c r="A373" s="58" t="str">
        <f t="shared" si="30"/>
        <v> BBS 49 </v>
      </c>
      <c r="B373" s="30" t="str">
        <f t="shared" si="31"/>
        <v>I</v>
      </c>
      <c r="C373" s="58">
        <f t="shared" si="32"/>
        <v>44418.408000000003</v>
      </c>
      <c r="D373" s="28" t="str">
        <f t="shared" si="33"/>
        <v>vis</v>
      </c>
      <c r="E373" s="66">
        <f>VLOOKUP(C373,Active!C$21:E$973,3,FALSE)</f>
        <v>1787.000823421854</v>
      </c>
      <c r="F373" s="30" t="s">
        <v>425</v>
      </c>
      <c r="G373" s="28" t="str">
        <f t="shared" si="34"/>
        <v>44418.408</v>
      </c>
      <c r="H373" s="58">
        <f t="shared" si="35"/>
        <v>3122</v>
      </c>
      <c r="I373" s="67" t="s">
        <v>2173</v>
      </c>
      <c r="J373" s="68" t="s">
        <v>2174</v>
      </c>
      <c r="K373" s="67">
        <v>3122</v>
      </c>
      <c r="L373" s="67" t="s">
        <v>1120</v>
      </c>
      <c r="M373" s="68" t="s">
        <v>441</v>
      </c>
      <c r="N373" s="68"/>
      <c r="O373" s="69" t="s">
        <v>2166</v>
      </c>
      <c r="P373" s="69" t="s">
        <v>2167</v>
      </c>
    </row>
    <row r="374" spans="1:16" ht="13.5" thickBot="1" x14ac:dyDescent="0.25">
      <c r="A374" s="58" t="str">
        <f t="shared" si="30"/>
        <v> BBS 49 </v>
      </c>
      <c r="B374" s="30" t="str">
        <f t="shared" si="31"/>
        <v>I</v>
      </c>
      <c r="C374" s="58">
        <f t="shared" si="32"/>
        <v>44445.404000000002</v>
      </c>
      <c r="D374" s="28" t="str">
        <f t="shared" si="33"/>
        <v>vis</v>
      </c>
      <c r="E374" s="66">
        <f>VLOOKUP(C374,Active!C$21:E$973,3,FALSE)</f>
        <v>1819.9993037511358</v>
      </c>
      <c r="F374" s="30" t="s">
        <v>425</v>
      </c>
      <c r="G374" s="28" t="str">
        <f t="shared" si="34"/>
        <v>44445.404</v>
      </c>
      <c r="H374" s="58">
        <f t="shared" si="35"/>
        <v>3155</v>
      </c>
      <c r="I374" s="67" t="s">
        <v>2175</v>
      </c>
      <c r="J374" s="68" t="s">
        <v>2176</v>
      </c>
      <c r="K374" s="67">
        <v>3155</v>
      </c>
      <c r="L374" s="67" t="s">
        <v>1111</v>
      </c>
      <c r="M374" s="68" t="s">
        <v>441</v>
      </c>
      <c r="N374" s="68"/>
      <c r="O374" s="69" t="s">
        <v>1472</v>
      </c>
      <c r="P374" s="69" t="s">
        <v>2167</v>
      </c>
    </row>
    <row r="375" spans="1:16" ht="13.5" thickBot="1" x14ac:dyDescent="0.25">
      <c r="A375" s="58" t="str">
        <f t="shared" si="30"/>
        <v> AOEB 1 </v>
      </c>
      <c r="B375" s="30" t="str">
        <f t="shared" si="31"/>
        <v>I</v>
      </c>
      <c r="C375" s="58">
        <f t="shared" si="32"/>
        <v>44470.766000000003</v>
      </c>
      <c r="D375" s="28" t="str">
        <f t="shared" si="33"/>
        <v>vis</v>
      </c>
      <c r="E375" s="66">
        <f>VLOOKUP(C375,Active!C$21:E$973,3,FALSE)</f>
        <v>1851.0004690390044</v>
      </c>
      <c r="F375" s="30" t="s">
        <v>425</v>
      </c>
      <c r="G375" s="28" t="str">
        <f t="shared" si="34"/>
        <v>44470.766</v>
      </c>
      <c r="H375" s="58">
        <f t="shared" si="35"/>
        <v>3186</v>
      </c>
      <c r="I375" s="67" t="s">
        <v>2177</v>
      </c>
      <c r="J375" s="68" t="s">
        <v>2178</v>
      </c>
      <c r="K375" s="67">
        <v>3186</v>
      </c>
      <c r="L375" s="67" t="s">
        <v>1120</v>
      </c>
      <c r="M375" s="68" t="s">
        <v>441</v>
      </c>
      <c r="N375" s="68"/>
      <c r="O375" s="69" t="s">
        <v>1878</v>
      </c>
      <c r="P375" s="69" t="s">
        <v>1911</v>
      </c>
    </row>
    <row r="376" spans="1:16" ht="13.5" thickBot="1" x14ac:dyDescent="0.25">
      <c r="A376" s="58" t="str">
        <f t="shared" si="30"/>
        <v> BBS 50 </v>
      </c>
      <c r="B376" s="30" t="str">
        <f t="shared" si="31"/>
        <v>I</v>
      </c>
      <c r="C376" s="58">
        <f t="shared" si="32"/>
        <v>44486.31</v>
      </c>
      <c r="D376" s="28" t="str">
        <f t="shared" si="33"/>
        <v>vis</v>
      </c>
      <c r="E376" s="66">
        <f>VLOOKUP(C376,Active!C$21:E$973,3,FALSE)</f>
        <v>1870.000631220001</v>
      </c>
      <c r="F376" s="30" t="s">
        <v>425</v>
      </c>
      <c r="G376" s="28" t="str">
        <f t="shared" si="34"/>
        <v>44486.310</v>
      </c>
      <c r="H376" s="58">
        <f t="shared" si="35"/>
        <v>3205</v>
      </c>
      <c r="I376" s="67" t="s">
        <v>2179</v>
      </c>
      <c r="J376" s="68" t="s">
        <v>2180</v>
      </c>
      <c r="K376" s="67">
        <v>3205</v>
      </c>
      <c r="L376" s="67" t="s">
        <v>1120</v>
      </c>
      <c r="M376" s="68" t="s">
        <v>441</v>
      </c>
      <c r="N376" s="68"/>
      <c r="O376" s="69" t="s">
        <v>1301</v>
      </c>
      <c r="P376" s="69" t="s">
        <v>2181</v>
      </c>
    </row>
    <row r="377" spans="1:16" ht="13.5" thickBot="1" x14ac:dyDescent="0.25">
      <c r="A377" s="58" t="str">
        <f t="shared" si="30"/>
        <v> BBS 50 </v>
      </c>
      <c r="B377" s="30" t="str">
        <f t="shared" si="31"/>
        <v>I</v>
      </c>
      <c r="C377" s="58">
        <f t="shared" si="32"/>
        <v>44486.311000000002</v>
      </c>
      <c r="D377" s="28" t="str">
        <f t="shared" si="33"/>
        <v>vis</v>
      </c>
      <c r="E377" s="66">
        <f>VLOOKUP(C377,Active!C$21:E$973,3,FALSE)</f>
        <v>1870.0018535670322</v>
      </c>
      <c r="F377" s="30" t="s">
        <v>425</v>
      </c>
      <c r="G377" s="28" t="str">
        <f t="shared" si="34"/>
        <v>44486.311</v>
      </c>
      <c r="H377" s="58">
        <f t="shared" si="35"/>
        <v>3205</v>
      </c>
      <c r="I377" s="67" t="s">
        <v>2182</v>
      </c>
      <c r="J377" s="68" t="s">
        <v>2183</v>
      </c>
      <c r="K377" s="67">
        <v>3205</v>
      </c>
      <c r="L377" s="67" t="s">
        <v>1094</v>
      </c>
      <c r="M377" s="68" t="s">
        <v>441</v>
      </c>
      <c r="N377" s="68"/>
      <c r="O377" s="69" t="s">
        <v>1234</v>
      </c>
      <c r="P377" s="69" t="s">
        <v>2181</v>
      </c>
    </row>
    <row r="378" spans="1:16" ht="13.5" thickBot="1" x14ac:dyDescent="0.25">
      <c r="A378" s="58" t="str">
        <f t="shared" si="30"/>
        <v> BBS 50 </v>
      </c>
      <c r="B378" s="30" t="str">
        <f t="shared" si="31"/>
        <v>I</v>
      </c>
      <c r="C378" s="58">
        <f t="shared" si="32"/>
        <v>44486.311999999998</v>
      </c>
      <c r="D378" s="28" t="str">
        <f t="shared" si="33"/>
        <v>vis</v>
      </c>
      <c r="E378" s="66">
        <f>VLOOKUP(C378,Active!C$21:E$973,3,FALSE)</f>
        <v>1870.0030759140545</v>
      </c>
      <c r="F378" s="30" t="s">
        <v>425</v>
      </c>
      <c r="G378" s="28" t="str">
        <f t="shared" si="34"/>
        <v>44486.312</v>
      </c>
      <c r="H378" s="58">
        <f t="shared" si="35"/>
        <v>3205</v>
      </c>
      <c r="I378" s="67" t="s">
        <v>2184</v>
      </c>
      <c r="J378" s="68" t="s">
        <v>2185</v>
      </c>
      <c r="K378" s="67">
        <v>3205</v>
      </c>
      <c r="L378" s="67" t="s">
        <v>1027</v>
      </c>
      <c r="M378" s="68" t="s">
        <v>441</v>
      </c>
      <c r="N378" s="68"/>
      <c r="O378" s="69" t="s">
        <v>1472</v>
      </c>
      <c r="P378" s="69" t="s">
        <v>2181</v>
      </c>
    </row>
    <row r="379" spans="1:16" ht="13.5" thickBot="1" x14ac:dyDescent="0.25">
      <c r="A379" s="58" t="str">
        <f t="shared" si="30"/>
        <v> BBS 50 </v>
      </c>
      <c r="B379" s="30" t="str">
        <f t="shared" si="31"/>
        <v>I</v>
      </c>
      <c r="C379" s="58">
        <f t="shared" si="32"/>
        <v>44490.398999999998</v>
      </c>
      <c r="D379" s="28" t="str">
        <f t="shared" si="33"/>
        <v>vis</v>
      </c>
      <c r="E379" s="66">
        <f>VLOOKUP(C379,Active!C$21:E$973,3,FALSE)</f>
        <v>1874.9988082116454</v>
      </c>
      <c r="F379" s="30" t="s">
        <v>425</v>
      </c>
      <c r="G379" s="28" t="str">
        <f t="shared" si="34"/>
        <v>44490.399</v>
      </c>
      <c r="H379" s="58">
        <f t="shared" si="35"/>
        <v>3210</v>
      </c>
      <c r="I379" s="67" t="s">
        <v>2186</v>
      </c>
      <c r="J379" s="68" t="s">
        <v>2187</v>
      </c>
      <c r="K379" s="67">
        <v>3210</v>
      </c>
      <c r="L379" s="67" t="s">
        <v>1151</v>
      </c>
      <c r="M379" s="68" t="s">
        <v>441</v>
      </c>
      <c r="N379" s="68"/>
      <c r="O379" s="69" t="s">
        <v>2170</v>
      </c>
      <c r="P379" s="69" t="s">
        <v>2181</v>
      </c>
    </row>
    <row r="380" spans="1:16" ht="13.5" thickBot="1" x14ac:dyDescent="0.25">
      <c r="A380" s="58" t="str">
        <f t="shared" si="30"/>
        <v> BBS 50 </v>
      </c>
      <c r="B380" s="30" t="str">
        <f t="shared" si="31"/>
        <v>I</v>
      </c>
      <c r="C380" s="58">
        <f t="shared" si="32"/>
        <v>44490.400000000001</v>
      </c>
      <c r="D380" s="28" t="str">
        <f t="shared" si="33"/>
        <v>vis</v>
      </c>
      <c r="E380" s="66">
        <f>VLOOKUP(C380,Active!C$21:E$973,3,FALSE)</f>
        <v>1875.0000305586768</v>
      </c>
      <c r="F380" s="30" t="s">
        <v>425</v>
      </c>
      <c r="G380" s="28" t="str">
        <f t="shared" si="34"/>
        <v>44490.400</v>
      </c>
      <c r="H380" s="58">
        <f t="shared" si="35"/>
        <v>3210</v>
      </c>
      <c r="I380" s="67" t="s">
        <v>2188</v>
      </c>
      <c r="J380" s="68" t="s">
        <v>2189</v>
      </c>
      <c r="K380" s="67">
        <v>3210</v>
      </c>
      <c r="L380" s="67" t="s">
        <v>1111</v>
      </c>
      <c r="M380" s="68" t="s">
        <v>441</v>
      </c>
      <c r="N380" s="68"/>
      <c r="O380" s="69" t="s">
        <v>1301</v>
      </c>
      <c r="P380" s="69" t="s">
        <v>2181</v>
      </c>
    </row>
    <row r="381" spans="1:16" ht="13.5" thickBot="1" x14ac:dyDescent="0.25">
      <c r="A381" s="58" t="str">
        <f t="shared" si="30"/>
        <v> BBS 50 </v>
      </c>
      <c r="B381" s="30" t="str">
        <f t="shared" si="31"/>
        <v>I</v>
      </c>
      <c r="C381" s="58">
        <f t="shared" si="32"/>
        <v>44499.398000000001</v>
      </c>
      <c r="D381" s="28" t="str">
        <f t="shared" si="33"/>
        <v>vis</v>
      </c>
      <c r="E381" s="66">
        <f>VLOOKUP(C381,Active!C$21:E$973,3,FALSE)</f>
        <v>1885.9987091037528</v>
      </c>
      <c r="F381" s="30" t="s">
        <v>425</v>
      </c>
      <c r="G381" s="28" t="str">
        <f t="shared" si="34"/>
        <v>44499.398</v>
      </c>
      <c r="H381" s="58">
        <f t="shared" si="35"/>
        <v>3221</v>
      </c>
      <c r="I381" s="67" t="s">
        <v>2190</v>
      </c>
      <c r="J381" s="68" t="s">
        <v>2191</v>
      </c>
      <c r="K381" s="67">
        <v>3221</v>
      </c>
      <c r="L381" s="67" t="s">
        <v>1151</v>
      </c>
      <c r="M381" s="68" t="s">
        <v>441</v>
      </c>
      <c r="N381" s="68"/>
      <c r="O381" s="69" t="s">
        <v>1301</v>
      </c>
      <c r="P381" s="69" t="s">
        <v>2181</v>
      </c>
    </row>
    <row r="382" spans="1:16" ht="13.5" thickBot="1" x14ac:dyDescent="0.25">
      <c r="A382" s="58" t="str">
        <f t="shared" si="30"/>
        <v> BBS 51 </v>
      </c>
      <c r="B382" s="30" t="str">
        <f t="shared" si="31"/>
        <v>I</v>
      </c>
      <c r="C382" s="58">
        <f t="shared" si="32"/>
        <v>44499.400999999998</v>
      </c>
      <c r="D382" s="28" t="str">
        <f t="shared" si="33"/>
        <v>vis</v>
      </c>
      <c r="E382" s="66">
        <f>VLOOKUP(C382,Active!C$21:E$973,3,FALSE)</f>
        <v>1886.0023761448288</v>
      </c>
      <c r="F382" s="30" t="s">
        <v>425</v>
      </c>
      <c r="G382" s="28" t="str">
        <f t="shared" si="34"/>
        <v>44499.401</v>
      </c>
      <c r="H382" s="58">
        <f t="shared" si="35"/>
        <v>3221</v>
      </c>
      <c r="I382" s="67" t="s">
        <v>2192</v>
      </c>
      <c r="J382" s="68" t="s">
        <v>2193</v>
      </c>
      <c r="K382" s="67">
        <v>3221</v>
      </c>
      <c r="L382" s="67" t="s">
        <v>1094</v>
      </c>
      <c r="M382" s="68" t="s">
        <v>441</v>
      </c>
      <c r="N382" s="68"/>
      <c r="O382" s="69" t="s">
        <v>2170</v>
      </c>
      <c r="P382" s="69" t="s">
        <v>2194</v>
      </c>
    </row>
    <row r="383" spans="1:16" ht="13.5" thickBot="1" x14ac:dyDescent="0.25">
      <c r="A383" s="58" t="str">
        <f t="shared" si="30"/>
        <v> BBS 50 </v>
      </c>
      <c r="B383" s="30" t="str">
        <f t="shared" si="31"/>
        <v>I</v>
      </c>
      <c r="C383" s="58">
        <f t="shared" si="32"/>
        <v>44504.305</v>
      </c>
      <c r="D383" s="28" t="str">
        <f t="shared" si="33"/>
        <v>vis</v>
      </c>
      <c r="E383" s="66">
        <f>VLOOKUP(C383,Active!C$21:E$973,3,FALSE)</f>
        <v>1891.9967659631307</v>
      </c>
      <c r="F383" s="30" t="s">
        <v>425</v>
      </c>
      <c r="G383" s="28" t="str">
        <f t="shared" si="34"/>
        <v>44504.305</v>
      </c>
      <c r="H383" s="58">
        <f t="shared" si="35"/>
        <v>3227</v>
      </c>
      <c r="I383" s="67" t="s">
        <v>2195</v>
      </c>
      <c r="J383" s="68" t="s">
        <v>2196</v>
      </c>
      <c r="K383" s="67">
        <v>3227</v>
      </c>
      <c r="L383" s="67" t="s">
        <v>426</v>
      </c>
      <c r="M383" s="68" t="s">
        <v>441</v>
      </c>
      <c r="N383" s="68"/>
      <c r="O383" s="69" t="s">
        <v>1234</v>
      </c>
      <c r="P383" s="69" t="s">
        <v>2181</v>
      </c>
    </row>
    <row r="384" spans="1:16" ht="13.5" thickBot="1" x14ac:dyDescent="0.25">
      <c r="A384" s="58" t="str">
        <f t="shared" si="30"/>
        <v> BBS 51 </v>
      </c>
      <c r="B384" s="30" t="str">
        <f t="shared" si="31"/>
        <v>I</v>
      </c>
      <c r="C384" s="58">
        <f t="shared" si="32"/>
        <v>44513.27</v>
      </c>
      <c r="D384" s="28" t="str">
        <f t="shared" si="33"/>
        <v>vis</v>
      </c>
      <c r="E384" s="66">
        <f>VLOOKUP(C384,Active!C$21:E$973,3,FALSE)</f>
        <v>1902.9551070563261</v>
      </c>
      <c r="F384" s="30" t="s">
        <v>425</v>
      </c>
      <c r="G384" s="28" t="str">
        <f t="shared" si="34"/>
        <v>44513.270</v>
      </c>
      <c r="H384" s="58">
        <f t="shared" si="35"/>
        <v>3238</v>
      </c>
      <c r="I384" s="67" t="s">
        <v>2197</v>
      </c>
      <c r="J384" s="68" t="s">
        <v>2198</v>
      </c>
      <c r="K384" s="67">
        <v>3238</v>
      </c>
      <c r="L384" s="67" t="s">
        <v>2199</v>
      </c>
      <c r="M384" s="68" t="s">
        <v>441</v>
      </c>
      <c r="N384" s="68"/>
      <c r="O384" s="69" t="s">
        <v>2170</v>
      </c>
      <c r="P384" s="69" t="s">
        <v>2194</v>
      </c>
    </row>
    <row r="385" spans="1:16" ht="13.5" thickBot="1" x14ac:dyDescent="0.25">
      <c r="A385" s="58" t="str">
        <f t="shared" si="30"/>
        <v> BBS 51 </v>
      </c>
      <c r="B385" s="30" t="str">
        <f t="shared" si="31"/>
        <v>I</v>
      </c>
      <c r="C385" s="58">
        <f t="shared" si="32"/>
        <v>44517.400999999998</v>
      </c>
      <c r="D385" s="28" t="str">
        <f t="shared" si="33"/>
        <v>vis</v>
      </c>
      <c r="E385" s="66">
        <f>VLOOKUP(C385,Active!C$21:E$973,3,FALSE)</f>
        <v>1908.0046226230882</v>
      </c>
      <c r="F385" s="30" t="s">
        <v>425</v>
      </c>
      <c r="G385" s="28" t="str">
        <f t="shared" si="34"/>
        <v>44517.401</v>
      </c>
      <c r="H385" s="58">
        <f t="shared" si="35"/>
        <v>3243</v>
      </c>
      <c r="I385" s="67" t="s">
        <v>2200</v>
      </c>
      <c r="J385" s="68" t="s">
        <v>2201</v>
      </c>
      <c r="K385" s="67">
        <v>3243</v>
      </c>
      <c r="L385" s="67" t="s">
        <v>1127</v>
      </c>
      <c r="M385" s="68" t="s">
        <v>441</v>
      </c>
      <c r="N385" s="68"/>
      <c r="O385" s="69" t="s">
        <v>2170</v>
      </c>
      <c r="P385" s="69" t="s">
        <v>2194</v>
      </c>
    </row>
    <row r="386" spans="1:16" ht="13.5" thickBot="1" x14ac:dyDescent="0.25">
      <c r="A386" s="58" t="str">
        <f t="shared" si="30"/>
        <v> BBS 51 </v>
      </c>
      <c r="B386" s="30" t="str">
        <f t="shared" si="31"/>
        <v>I</v>
      </c>
      <c r="C386" s="58">
        <f t="shared" si="32"/>
        <v>44540.296000000002</v>
      </c>
      <c r="D386" s="28" t="str">
        <f t="shared" si="33"/>
        <v>vis</v>
      </c>
      <c r="E386" s="66">
        <f>VLOOKUP(C386,Active!C$21:E$973,3,FALSE)</f>
        <v>1935.9902577964124</v>
      </c>
      <c r="F386" s="30" t="s">
        <v>425</v>
      </c>
      <c r="G386" s="28" t="str">
        <f t="shared" si="34"/>
        <v>44540.296</v>
      </c>
      <c r="H386" s="58">
        <f t="shared" si="35"/>
        <v>3271</v>
      </c>
      <c r="I386" s="67" t="s">
        <v>2202</v>
      </c>
      <c r="J386" s="68" t="s">
        <v>2203</v>
      </c>
      <c r="K386" s="67">
        <v>3271</v>
      </c>
      <c r="L386" s="67" t="s">
        <v>1336</v>
      </c>
      <c r="M386" s="68" t="s">
        <v>441</v>
      </c>
      <c r="N386" s="68"/>
      <c r="O386" s="69" t="s">
        <v>1472</v>
      </c>
      <c r="P386" s="69" t="s">
        <v>2194</v>
      </c>
    </row>
    <row r="387" spans="1:16" ht="13.5" thickBot="1" x14ac:dyDescent="0.25">
      <c r="A387" s="58" t="str">
        <f t="shared" si="30"/>
        <v> AOEB 1 </v>
      </c>
      <c r="B387" s="30" t="str">
        <f t="shared" si="31"/>
        <v>I</v>
      </c>
      <c r="C387" s="58">
        <f t="shared" si="32"/>
        <v>44704.737999999998</v>
      </c>
      <c r="D387" s="28" t="str">
        <f t="shared" si="33"/>
        <v>vis</v>
      </c>
      <c r="E387" s="66">
        <f>VLOOKUP(C387,Active!C$21:E$973,3,FALSE)</f>
        <v>2136.9954475396244</v>
      </c>
      <c r="F387" s="30" t="s">
        <v>425</v>
      </c>
      <c r="G387" s="28" t="str">
        <f t="shared" si="34"/>
        <v>44704.738</v>
      </c>
      <c r="H387" s="58">
        <f t="shared" si="35"/>
        <v>3472</v>
      </c>
      <c r="I387" s="67" t="s">
        <v>2204</v>
      </c>
      <c r="J387" s="68" t="s">
        <v>2205</v>
      </c>
      <c r="K387" s="67">
        <v>3472</v>
      </c>
      <c r="L387" s="67" t="s">
        <v>1049</v>
      </c>
      <c r="M387" s="68" t="s">
        <v>441</v>
      </c>
      <c r="N387" s="68"/>
      <c r="O387" s="69" t="s">
        <v>1221</v>
      </c>
      <c r="P387" s="69" t="s">
        <v>1911</v>
      </c>
    </row>
    <row r="388" spans="1:16" ht="13.5" thickBot="1" x14ac:dyDescent="0.25">
      <c r="A388" s="58" t="str">
        <f t="shared" si="30"/>
        <v> BBS 55 </v>
      </c>
      <c r="B388" s="30" t="str">
        <f t="shared" si="31"/>
        <v>I</v>
      </c>
      <c r="C388" s="58">
        <f t="shared" si="32"/>
        <v>44715.375999999997</v>
      </c>
      <c r="D388" s="28" t="str">
        <f t="shared" si="33"/>
        <v>vis</v>
      </c>
      <c r="E388" s="66">
        <f>VLOOKUP(C388,Active!C$21:E$973,3,FALSE)</f>
        <v>2149.9987752082743</v>
      </c>
      <c r="F388" s="30" t="s">
        <v>425</v>
      </c>
      <c r="G388" s="28" t="str">
        <f t="shared" si="34"/>
        <v>44715.376</v>
      </c>
      <c r="H388" s="58">
        <f t="shared" si="35"/>
        <v>3485</v>
      </c>
      <c r="I388" s="67" t="s">
        <v>2206</v>
      </c>
      <c r="J388" s="68" t="s">
        <v>2207</v>
      </c>
      <c r="K388" s="67">
        <v>3485</v>
      </c>
      <c r="L388" s="67" t="s">
        <v>1151</v>
      </c>
      <c r="M388" s="68" t="s">
        <v>441</v>
      </c>
      <c r="N388" s="68"/>
      <c r="O388" s="69" t="s">
        <v>2208</v>
      </c>
      <c r="P388" s="69" t="s">
        <v>2209</v>
      </c>
    </row>
    <row r="389" spans="1:16" ht="13.5" thickBot="1" x14ac:dyDescent="0.25">
      <c r="A389" s="58" t="str">
        <f t="shared" si="30"/>
        <v> AOEB 1 </v>
      </c>
      <c r="B389" s="30" t="str">
        <f t="shared" si="31"/>
        <v>I</v>
      </c>
      <c r="C389" s="58">
        <f t="shared" si="32"/>
        <v>44727.646000000001</v>
      </c>
      <c r="D389" s="28" t="str">
        <f t="shared" si="33"/>
        <v>vis</v>
      </c>
      <c r="E389" s="66">
        <f>VLOOKUP(C389,Active!C$21:E$973,3,FALSE)</f>
        <v>2164.996973224293</v>
      </c>
      <c r="F389" s="30" t="s">
        <v>425</v>
      </c>
      <c r="G389" s="28" t="str">
        <f t="shared" si="34"/>
        <v>44727.646</v>
      </c>
      <c r="H389" s="58">
        <f t="shared" si="35"/>
        <v>3500</v>
      </c>
      <c r="I389" s="67" t="s">
        <v>2210</v>
      </c>
      <c r="J389" s="68" t="s">
        <v>2211</v>
      </c>
      <c r="K389" s="67">
        <v>3500</v>
      </c>
      <c r="L389" s="67" t="s">
        <v>426</v>
      </c>
      <c r="M389" s="68" t="s">
        <v>441</v>
      </c>
      <c r="N389" s="68"/>
      <c r="O389" s="69" t="s">
        <v>1221</v>
      </c>
      <c r="P389" s="69" t="s">
        <v>1911</v>
      </c>
    </row>
    <row r="390" spans="1:16" ht="13.5" thickBot="1" x14ac:dyDescent="0.25">
      <c r="A390" s="58" t="str">
        <f t="shared" si="30"/>
        <v> AOEB 1 </v>
      </c>
      <c r="B390" s="30" t="str">
        <f t="shared" si="31"/>
        <v>I</v>
      </c>
      <c r="C390" s="58">
        <f t="shared" si="32"/>
        <v>44731.735000000001</v>
      </c>
      <c r="D390" s="28" t="str">
        <f t="shared" si="33"/>
        <v>vis</v>
      </c>
      <c r="E390" s="66">
        <f>VLOOKUP(C390,Active!C$21:E$973,3,FALSE)</f>
        <v>2169.9951502159374</v>
      </c>
      <c r="F390" s="30" t="s">
        <v>425</v>
      </c>
      <c r="G390" s="28" t="str">
        <f t="shared" si="34"/>
        <v>44731.735</v>
      </c>
      <c r="H390" s="58">
        <f t="shared" si="35"/>
        <v>3505</v>
      </c>
      <c r="I390" s="67" t="s">
        <v>2212</v>
      </c>
      <c r="J390" s="68" t="s">
        <v>2213</v>
      </c>
      <c r="K390" s="67">
        <v>3505</v>
      </c>
      <c r="L390" s="67" t="s">
        <v>1145</v>
      </c>
      <c r="M390" s="68" t="s">
        <v>441</v>
      </c>
      <c r="N390" s="68"/>
      <c r="O390" s="69" t="s">
        <v>1878</v>
      </c>
      <c r="P390" s="69" t="s">
        <v>1911</v>
      </c>
    </row>
    <row r="391" spans="1:16" ht="13.5" thickBot="1" x14ac:dyDescent="0.25">
      <c r="A391" s="58" t="str">
        <f t="shared" si="30"/>
        <v> AOEB 1 </v>
      </c>
      <c r="B391" s="30" t="str">
        <f t="shared" si="31"/>
        <v>I</v>
      </c>
      <c r="C391" s="58">
        <f t="shared" si="32"/>
        <v>44731.735999999997</v>
      </c>
      <c r="D391" s="28" t="str">
        <f t="shared" si="33"/>
        <v>vis</v>
      </c>
      <c r="E391" s="66">
        <f>VLOOKUP(C391,Active!C$21:E$973,3,FALSE)</f>
        <v>2169.99637256296</v>
      </c>
      <c r="F391" s="30" t="s">
        <v>425</v>
      </c>
      <c r="G391" s="28" t="str">
        <f t="shared" si="34"/>
        <v>44731.736</v>
      </c>
      <c r="H391" s="58">
        <f t="shared" si="35"/>
        <v>3505</v>
      </c>
      <c r="I391" s="67" t="s">
        <v>2214</v>
      </c>
      <c r="J391" s="68" t="s">
        <v>2215</v>
      </c>
      <c r="K391" s="67">
        <v>3505</v>
      </c>
      <c r="L391" s="67" t="s">
        <v>1049</v>
      </c>
      <c r="M391" s="68" t="s">
        <v>441</v>
      </c>
      <c r="N391" s="68"/>
      <c r="O391" s="69" t="s">
        <v>1875</v>
      </c>
      <c r="P391" s="69" t="s">
        <v>1911</v>
      </c>
    </row>
    <row r="392" spans="1:16" ht="13.5" thickBot="1" x14ac:dyDescent="0.25">
      <c r="A392" s="58" t="str">
        <f t="shared" si="30"/>
        <v> BBS 54 </v>
      </c>
      <c r="B392" s="30" t="str">
        <f t="shared" si="31"/>
        <v>I</v>
      </c>
      <c r="C392" s="58">
        <f t="shared" si="32"/>
        <v>44742.362999999998</v>
      </c>
      <c r="D392" s="28" t="str">
        <f t="shared" si="33"/>
        <v>vis</v>
      </c>
      <c r="E392" s="66">
        <f>VLOOKUP(C392,Active!C$21:E$973,3,FALSE)</f>
        <v>2182.9862544143193</v>
      </c>
      <c r="F392" s="30" t="s">
        <v>425</v>
      </c>
      <c r="G392" s="28" t="str">
        <f t="shared" si="34"/>
        <v>44742.363</v>
      </c>
      <c r="H392" s="58">
        <f t="shared" si="35"/>
        <v>3518</v>
      </c>
      <c r="I392" s="67" t="s">
        <v>2216</v>
      </c>
      <c r="J392" s="68" t="s">
        <v>2217</v>
      </c>
      <c r="K392" s="67">
        <v>3518</v>
      </c>
      <c r="L392" s="67" t="s">
        <v>2218</v>
      </c>
      <c r="M392" s="68" t="s">
        <v>441</v>
      </c>
      <c r="N392" s="68"/>
      <c r="O392" s="69" t="s">
        <v>1472</v>
      </c>
      <c r="P392" s="69" t="s">
        <v>2219</v>
      </c>
    </row>
    <row r="393" spans="1:16" ht="13.5" thickBot="1" x14ac:dyDescent="0.25">
      <c r="A393" s="58" t="str">
        <f t="shared" si="30"/>
        <v> BBS 54 </v>
      </c>
      <c r="B393" s="30" t="str">
        <f t="shared" si="31"/>
        <v>I</v>
      </c>
      <c r="C393" s="58">
        <f t="shared" si="32"/>
        <v>44742.370999999999</v>
      </c>
      <c r="D393" s="28" t="str">
        <f t="shared" si="33"/>
        <v>vis</v>
      </c>
      <c r="E393" s="66">
        <f>VLOOKUP(C393,Active!C$21:E$973,3,FALSE)</f>
        <v>2182.996033190534</v>
      </c>
      <c r="F393" s="30" t="s">
        <v>425</v>
      </c>
      <c r="G393" s="28" t="str">
        <f t="shared" si="34"/>
        <v>44742.371</v>
      </c>
      <c r="H393" s="58">
        <f t="shared" si="35"/>
        <v>3518</v>
      </c>
      <c r="I393" s="67" t="s">
        <v>2220</v>
      </c>
      <c r="J393" s="68" t="s">
        <v>2221</v>
      </c>
      <c r="K393" s="67">
        <v>3518</v>
      </c>
      <c r="L393" s="67" t="s">
        <v>1049</v>
      </c>
      <c r="M393" s="68" t="s">
        <v>441</v>
      </c>
      <c r="N393" s="68"/>
      <c r="O393" s="69" t="s">
        <v>1234</v>
      </c>
      <c r="P393" s="69" t="s">
        <v>2219</v>
      </c>
    </row>
    <row r="394" spans="1:16" ht="13.5" thickBot="1" x14ac:dyDescent="0.25">
      <c r="A394" s="58" t="str">
        <f t="shared" si="30"/>
        <v> BBS 54 </v>
      </c>
      <c r="B394" s="30" t="str">
        <f t="shared" si="31"/>
        <v>I</v>
      </c>
      <c r="C394" s="58">
        <f t="shared" si="32"/>
        <v>44755.464999999997</v>
      </c>
      <c r="D394" s="28" t="str">
        <f t="shared" si="33"/>
        <v>vis</v>
      </c>
      <c r="E394" s="66">
        <f>VLOOKUP(C394,Active!C$21:E$973,3,FALSE)</f>
        <v>2199.0014451564375</v>
      </c>
      <c r="F394" s="30" t="s">
        <v>425</v>
      </c>
      <c r="G394" s="28" t="str">
        <f t="shared" si="34"/>
        <v>44755.465</v>
      </c>
      <c r="H394" s="58">
        <f t="shared" si="35"/>
        <v>3534</v>
      </c>
      <c r="I394" s="67" t="s">
        <v>2222</v>
      </c>
      <c r="J394" s="68" t="s">
        <v>2223</v>
      </c>
      <c r="K394" s="67">
        <v>3534</v>
      </c>
      <c r="L394" s="67" t="s">
        <v>1094</v>
      </c>
      <c r="M394" s="68" t="s">
        <v>441</v>
      </c>
      <c r="N394" s="68"/>
      <c r="O394" s="69" t="s">
        <v>1301</v>
      </c>
      <c r="P394" s="69" t="s">
        <v>2219</v>
      </c>
    </row>
    <row r="395" spans="1:16" ht="13.5" thickBot="1" x14ac:dyDescent="0.25">
      <c r="A395" s="58" t="str">
        <f t="shared" ref="A395:A458" si="36">P395</f>
        <v> AOEB 1 </v>
      </c>
      <c r="B395" s="30" t="str">
        <f t="shared" ref="B395:B458" si="37">IF(H395=INT(H395),"I","II")</f>
        <v>I</v>
      </c>
      <c r="C395" s="58">
        <f t="shared" ref="C395:C458" si="38">1*G395</f>
        <v>44762.824999999997</v>
      </c>
      <c r="D395" s="28" t="str">
        <f t="shared" ref="D395:D458" si="39">VLOOKUP(F395,I$1:J$5,2,FALSE)</f>
        <v>vis</v>
      </c>
      <c r="E395" s="66">
        <f>VLOOKUP(C395,Active!C$21:E$973,3,FALSE)</f>
        <v>2207.9979192719934</v>
      </c>
      <c r="F395" s="30" t="s">
        <v>425</v>
      </c>
      <c r="G395" s="28" t="str">
        <f t="shared" ref="G395:G458" si="40">MID(I395,3,LEN(I395)-3)</f>
        <v>44762.825</v>
      </c>
      <c r="H395" s="58">
        <f t="shared" ref="H395:H458" si="41">1*K395</f>
        <v>3543</v>
      </c>
      <c r="I395" s="67" t="s">
        <v>2224</v>
      </c>
      <c r="J395" s="68" t="s">
        <v>2225</v>
      </c>
      <c r="K395" s="67">
        <v>3543</v>
      </c>
      <c r="L395" s="67" t="s">
        <v>1151</v>
      </c>
      <c r="M395" s="68" t="s">
        <v>441</v>
      </c>
      <c r="N395" s="68"/>
      <c r="O395" s="69" t="s">
        <v>1247</v>
      </c>
      <c r="P395" s="69" t="s">
        <v>1911</v>
      </c>
    </row>
    <row r="396" spans="1:16" ht="13.5" thickBot="1" x14ac:dyDescent="0.25">
      <c r="A396" s="58" t="str">
        <f t="shared" si="36"/>
        <v> BBS 55 </v>
      </c>
      <c r="B396" s="30" t="str">
        <f t="shared" si="37"/>
        <v>I</v>
      </c>
      <c r="C396" s="58">
        <f t="shared" si="38"/>
        <v>44773.457000000002</v>
      </c>
      <c r="D396" s="28" t="str">
        <f t="shared" si="39"/>
        <v>vis</v>
      </c>
      <c r="E396" s="66">
        <f>VLOOKUP(C396,Active!C$21:E$973,3,FALSE)</f>
        <v>2220.9939128584911</v>
      </c>
      <c r="F396" s="30" t="s">
        <v>425</v>
      </c>
      <c r="G396" s="28" t="str">
        <f t="shared" si="40"/>
        <v>44773.457</v>
      </c>
      <c r="H396" s="58">
        <f t="shared" si="41"/>
        <v>3556</v>
      </c>
      <c r="I396" s="67" t="s">
        <v>2226</v>
      </c>
      <c r="J396" s="68" t="s">
        <v>2227</v>
      </c>
      <c r="K396" s="67">
        <v>3556</v>
      </c>
      <c r="L396" s="67" t="s">
        <v>1229</v>
      </c>
      <c r="M396" s="68" t="s">
        <v>441</v>
      </c>
      <c r="N396" s="68"/>
      <c r="O396" s="69" t="s">
        <v>2228</v>
      </c>
      <c r="P396" s="69" t="s">
        <v>2209</v>
      </c>
    </row>
    <row r="397" spans="1:16" ht="13.5" thickBot="1" x14ac:dyDescent="0.25">
      <c r="A397" s="58" t="str">
        <f t="shared" si="36"/>
        <v> BBS 55 </v>
      </c>
      <c r="B397" s="30" t="str">
        <f t="shared" si="37"/>
        <v>I</v>
      </c>
      <c r="C397" s="58">
        <f t="shared" si="38"/>
        <v>44773.463000000003</v>
      </c>
      <c r="D397" s="28" t="str">
        <f t="shared" si="39"/>
        <v>vis</v>
      </c>
      <c r="E397" s="66">
        <f>VLOOKUP(C397,Active!C$21:E$973,3,FALSE)</f>
        <v>2221.001246940652</v>
      </c>
      <c r="F397" s="30" t="s">
        <v>425</v>
      </c>
      <c r="G397" s="28" t="str">
        <f t="shared" si="40"/>
        <v>44773.463</v>
      </c>
      <c r="H397" s="58">
        <f t="shared" si="41"/>
        <v>3556</v>
      </c>
      <c r="I397" s="67" t="s">
        <v>2229</v>
      </c>
      <c r="J397" s="68" t="s">
        <v>2230</v>
      </c>
      <c r="K397" s="67">
        <v>3556</v>
      </c>
      <c r="L397" s="67" t="s">
        <v>1170</v>
      </c>
      <c r="M397" s="68" t="s">
        <v>441</v>
      </c>
      <c r="N397" s="68"/>
      <c r="O397" s="69" t="s">
        <v>2231</v>
      </c>
      <c r="P397" s="69" t="s">
        <v>2209</v>
      </c>
    </row>
    <row r="398" spans="1:16" ht="13.5" thickBot="1" x14ac:dyDescent="0.25">
      <c r="A398" s="58" t="str">
        <f t="shared" si="36"/>
        <v> BBS 56 </v>
      </c>
      <c r="B398" s="30" t="str">
        <f t="shared" si="37"/>
        <v>I</v>
      </c>
      <c r="C398" s="58">
        <f t="shared" si="38"/>
        <v>44773.463000000003</v>
      </c>
      <c r="D398" s="28" t="str">
        <f t="shared" si="39"/>
        <v>vis</v>
      </c>
      <c r="E398" s="66">
        <f>VLOOKUP(C398,Active!C$21:E$973,3,FALSE)</f>
        <v>2221.001246940652</v>
      </c>
      <c r="F398" s="30" t="s">
        <v>425</v>
      </c>
      <c r="G398" s="28" t="str">
        <f t="shared" si="40"/>
        <v>44773.463</v>
      </c>
      <c r="H398" s="58">
        <f t="shared" si="41"/>
        <v>3556</v>
      </c>
      <c r="I398" s="67" t="s">
        <v>2229</v>
      </c>
      <c r="J398" s="68" t="s">
        <v>2230</v>
      </c>
      <c r="K398" s="67">
        <v>3556</v>
      </c>
      <c r="L398" s="67" t="s">
        <v>1170</v>
      </c>
      <c r="M398" s="68" t="s">
        <v>441</v>
      </c>
      <c r="N398" s="68"/>
      <c r="O398" s="69" t="s">
        <v>2208</v>
      </c>
      <c r="P398" s="69" t="s">
        <v>2232</v>
      </c>
    </row>
    <row r="399" spans="1:16" ht="13.5" thickBot="1" x14ac:dyDescent="0.25">
      <c r="A399" s="58" t="str">
        <f t="shared" si="36"/>
        <v> BBS 56 </v>
      </c>
      <c r="B399" s="30" t="str">
        <f t="shared" si="37"/>
        <v>I</v>
      </c>
      <c r="C399" s="58">
        <f t="shared" si="38"/>
        <v>44796.364000000001</v>
      </c>
      <c r="D399" s="28" t="str">
        <f t="shared" si="39"/>
        <v>vis</v>
      </c>
      <c r="E399" s="66">
        <f>VLOOKUP(C399,Active!C$21:E$973,3,FALSE)</f>
        <v>2248.9942161961285</v>
      </c>
      <c r="F399" s="30" t="s">
        <v>425</v>
      </c>
      <c r="G399" s="28" t="str">
        <f t="shared" si="40"/>
        <v>44796.364</v>
      </c>
      <c r="H399" s="58">
        <f t="shared" si="41"/>
        <v>3584</v>
      </c>
      <c r="I399" s="67" t="s">
        <v>2233</v>
      </c>
      <c r="J399" s="68" t="s">
        <v>2234</v>
      </c>
      <c r="K399" s="67">
        <v>3584</v>
      </c>
      <c r="L399" s="67" t="s">
        <v>1145</v>
      </c>
      <c r="M399" s="68" t="s">
        <v>441</v>
      </c>
      <c r="N399" s="68"/>
      <c r="O399" s="69" t="s">
        <v>1234</v>
      </c>
      <c r="P399" s="69" t="s">
        <v>2232</v>
      </c>
    </row>
    <row r="400" spans="1:16" ht="13.5" thickBot="1" x14ac:dyDescent="0.25">
      <c r="A400" s="58" t="str">
        <f t="shared" si="36"/>
        <v> BBS 56 </v>
      </c>
      <c r="B400" s="30" t="str">
        <f t="shared" si="37"/>
        <v>I</v>
      </c>
      <c r="C400" s="58">
        <f t="shared" si="38"/>
        <v>44796.368000000002</v>
      </c>
      <c r="D400" s="28" t="str">
        <f t="shared" si="39"/>
        <v>vis</v>
      </c>
      <c r="E400" s="66">
        <f>VLOOKUP(C400,Active!C$21:E$973,3,FALSE)</f>
        <v>2248.9991055842356</v>
      </c>
      <c r="F400" s="30" t="s">
        <v>425</v>
      </c>
      <c r="G400" s="28" t="str">
        <f t="shared" si="40"/>
        <v>44796.368</v>
      </c>
      <c r="H400" s="58">
        <f t="shared" si="41"/>
        <v>3584</v>
      </c>
      <c r="I400" s="67" t="s">
        <v>2235</v>
      </c>
      <c r="J400" s="68" t="s">
        <v>2236</v>
      </c>
      <c r="K400" s="67">
        <v>3584</v>
      </c>
      <c r="L400" s="67" t="s">
        <v>1111</v>
      </c>
      <c r="M400" s="68" t="s">
        <v>441</v>
      </c>
      <c r="N400" s="68"/>
      <c r="O400" s="69" t="s">
        <v>2166</v>
      </c>
      <c r="P400" s="69" t="s">
        <v>2232</v>
      </c>
    </row>
    <row r="401" spans="1:16" ht="13.5" thickBot="1" x14ac:dyDescent="0.25">
      <c r="A401" s="58" t="str">
        <f t="shared" si="36"/>
        <v> BRNO 26 </v>
      </c>
      <c r="B401" s="30" t="str">
        <f t="shared" si="37"/>
        <v>I</v>
      </c>
      <c r="C401" s="58">
        <f t="shared" si="38"/>
        <v>44809.45</v>
      </c>
      <c r="D401" s="28" t="str">
        <f t="shared" si="39"/>
        <v>vis</v>
      </c>
      <c r="E401" s="66">
        <f>VLOOKUP(C401,Active!C$21:E$973,3,FALSE)</f>
        <v>2264.9898493858177</v>
      </c>
      <c r="F401" s="30" t="s">
        <v>425</v>
      </c>
      <c r="G401" s="28" t="str">
        <f t="shared" si="40"/>
        <v>44809.450</v>
      </c>
      <c r="H401" s="58">
        <f t="shared" si="41"/>
        <v>3600</v>
      </c>
      <c r="I401" s="67" t="s">
        <v>2237</v>
      </c>
      <c r="J401" s="68" t="s">
        <v>2238</v>
      </c>
      <c r="K401" s="67">
        <v>3600</v>
      </c>
      <c r="L401" s="67" t="s">
        <v>1336</v>
      </c>
      <c r="M401" s="68" t="s">
        <v>427</v>
      </c>
      <c r="N401" s="68"/>
      <c r="O401" s="69" t="s">
        <v>2239</v>
      </c>
      <c r="P401" s="69" t="s">
        <v>2240</v>
      </c>
    </row>
    <row r="402" spans="1:16" ht="13.5" thickBot="1" x14ac:dyDescent="0.25">
      <c r="A402" s="58" t="str">
        <f t="shared" si="36"/>
        <v> BBS 56 </v>
      </c>
      <c r="B402" s="30" t="str">
        <f t="shared" si="37"/>
        <v>I</v>
      </c>
      <c r="C402" s="58">
        <f t="shared" si="38"/>
        <v>44818.453999999998</v>
      </c>
      <c r="D402" s="28" t="str">
        <f t="shared" si="39"/>
        <v>vis</v>
      </c>
      <c r="E402" s="66">
        <f>VLOOKUP(C402,Active!C$21:E$973,3,FALSE)</f>
        <v>2275.9958620130546</v>
      </c>
      <c r="F402" s="30" t="s">
        <v>425</v>
      </c>
      <c r="G402" s="28" t="str">
        <f t="shared" si="40"/>
        <v>44818.454</v>
      </c>
      <c r="H402" s="58">
        <f t="shared" si="41"/>
        <v>3611</v>
      </c>
      <c r="I402" s="67" t="s">
        <v>2241</v>
      </c>
      <c r="J402" s="68" t="s">
        <v>2242</v>
      </c>
      <c r="K402" s="67">
        <v>3611</v>
      </c>
      <c r="L402" s="67" t="s">
        <v>1049</v>
      </c>
      <c r="M402" s="68" t="s">
        <v>441</v>
      </c>
      <c r="N402" s="68"/>
      <c r="O402" s="69" t="s">
        <v>1234</v>
      </c>
      <c r="P402" s="69" t="s">
        <v>2232</v>
      </c>
    </row>
    <row r="403" spans="1:16" ht="13.5" thickBot="1" x14ac:dyDescent="0.25">
      <c r="A403" s="58" t="str">
        <f t="shared" si="36"/>
        <v> BBS 56 </v>
      </c>
      <c r="B403" s="30" t="str">
        <f t="shared" si="37"/>
        <v>I</v>
      </c>
      <c r="C403" s="58">
        <f t="shared" si="38"/>
        <v>44832.356</v>
      </c>
      <c r="D403" s="28" t="str">
        <f t="shared" si="39"/>
        <v>vis</v>
      </c>
      <c r="E403" s="66">
        <f>VLOOKUP(C403,Active!C$21:E$973,3,FALSE)</f>
        <v>2292.9889303764326</v>
      </c>
      <c r="F403" s="30" t="s">
        <v>425</v>
      </c>
      <c r="G403" s="28" t="str">
        <f t="shared" si="40"/>
        <v>44832.356</v>
      </c>
      <c r="H403" s="58">
        <f t="shared" si="41"/>
        <v>3628</v>
      </c>
      <c r="I403" s="67" t="s">
        <v>2247</v>
      </c>
      <c r="J403" s="68" t="s">
        <v>2248</v>
      </c>
      <c r="K403" s="67">
        <v>3628</v>
      </c>
      <c r="L403" s="67" t="s">
        <v>1330</v>
      </c>
      <c r="M403" s="68" t="s">
        <v>441</v>
      </c>
      <c r="N403" s="68"/>
      <c r="O403" s="69" t="s">
        <v>1472</v>
      </c>
      <c r="P403" s="69" t="s">
        <v>2232</v>
      </c>
    </row>
    <row r="404" spans="1:16" ht="13.5" thickBot="1" x14ac:dyDescent="0.25">
      <c r="A404" s="58" t="str">
        <f t="shared" si="36"/>
        <v> BBS 56 </v>
      </c>
      <c r="B404" s="30" t="str">
        <f t="shared" si="37"/>
        <v>I</v>
      </c>
      <c r="C404" s="58">
        <f t="shared" si="38"/>
        <v>44832.364999999998</v>
      </c>
      <c r="D404" s="28" t="str">
        <f t="shared" si="39"/>
        <v>vis</v>
      </c>
      <c r="E404" s="66">
        <f>VLOOKUP(C404,Active!C$21:E$973,3,FALSE)</f>
        <v>2292.9999314996694</v>
      </c>
      <c r="F404" s="30" t="s">
        <v>425</v>
      </c>
      <c r="G404" s="28" t="str">
        <f t="shared" si="40"/>
        <v>44832.365</v>
      </c>
      <c r="H404" s="58">
        <f t="shared" si="41"/>
        <v>3628</v>
      </c>
      <c r="I404" s="67" t="s">
        <v>2249</v>
      </c>
      <c r="J404" s="68" t="s">
        <v>2250</v>
      </c>
      <c r="K404" s="67">
        <v>3628</v>
      </c>
      <c r="L404" s="67" t="s">
        <v>1111</v>
      </c>
      <c r="M404" s="68" t="s">
        <v>441</v>
      </c>
      <c r="N404" s="68"/>
      <c r="O404" s="69" t="s">
        <v>1301</v>
      </c>
      <c r="P404" s="69" t="s">
        <v>2232</v>
      </c>
    </row>
    <row r="405" spans="1:16" ht="13.5" thickBot="1" x14ac:dyDescent="0.25">
      <c r="A405" s="58" t="str">
        <f t="shared" si="36"/>
        <v> BBS 56 </v>
      </c>
      <c r="B405" s="30" t="str">
        <f t="shared" si="37"/>
        <v>I</v>
      </c>
      <c r="C405" s="58">
        <f t="shared" si="38"/>
        <v>44837.271000000001</v>
      </c>
      <c r="D405" s="28" t="str">
        <f t="shared" si="39"/>
        <v>vis</v>
      </c>
      <c r="E405" s="66">
        <f>VLOOKUP(C405,Active!C$21:E$973,3,FALSE)</f>
        <v>2298.9967660120251</v>
      </c>
      <c r="F405" s="30" t="s">
        <v>425</v>
      </c>
      <c r="G405" s="28" t="str">
        <f t="shared" si="40"/>
        <v>44837.271</v>
      </c>
      <c r="H405" s="58">
        <f t="shared" si="41"/>
        <v>3634</v>
      </c>
      <c r="I405" s="67" t="s">
        <v>2251</v>
      </c>
      <c r="J405" s="68" t="s">
        <v>2252</v>
      </c>
      <c r="K405" s="67">
        <v>3634</v>
      </c>
      <c r="L405" s="67" t="s">
        <v>426</v>
      </c>
      <c r="M405" s="68" t="s">
        <v>441</v>
      </c>
      <c r="N405" s="68"/>
      <c r="O405" s="69" t="s">
        <v>2228</v>
      </c>
      <c r="P405" s="69" t="s">
        <v>2232</v>
      </c>
    </row>
    <row r="406" spans="1:16" ht="13.5" thickBot="1" x14ac:dyDescent="0.25">
      <c r="A406" s="58" t="str">
        <f t="shared" si="36"/>
        <v> BBS 56 </v>
      </c>
      <c r="B406" s="30" t="str">
        <f t="shared" si="37"/>
        <v>I</v>
      </c>
      <c r="C406" s="58">
        <f t="shared" si="38"/>
        <v>44837.271999999997</v>
      </c>
      <c r="D406" s="28" t="str">
        <f t="shared" si="39"/>
        <v>vis</v>
      </c>
      <c r="E406" s="66">
        <f>VLOOKUP(C406,Active!C$21:E$973,3,FALSE)</f>
        <v>2298.9979883590472</v>
      </c>
      <c r="F406" s="30" t="s">
        <v>425</v>
      </c>
      <c r="G406" s="28" t="str">
        <f t="shared" si="40"/>
        <v>44837.272</v>
      </c>
      <c r="H406" s="58">
        <f t="shared" si="41"/>
        <v>3634</v>
      </c>
      <c r="I406" s="67" t="s">
        <v>2253</v>
      </c>
      <c r="J406" s="68" t="s">
        <v>2254</v>
      </c>
      <c r="K406" s="67">
        <v>3634</v>
      </c>
      <c r="L406" s="67" t="s">
        <v>1151</v>
      </c>
      <c r="M406" s="68" t="s">
        <v>441</v>
      </c>
      <c r="N406" s="68"/>
      <c r="O406" s="69" t="s">
        <v>2255</v>
      </c>
      <c r="P406" s="69" t="s">
        <v>2232</v>
      </c>
    </row>
    <row r="407" spans="1:16" ht="13.5" thickBot="1" x14ac:dyDescent="0.25">
      <c r="A407" s="58" t="str">
        <f t="shared" si="36"/>
        <v> BBS 56 </v>
      </c>
      <c r="B407" s="30" t="str">
        <f t="shared" si="37"/>
        <v>I</v>
      </c>
      <c r="C407" s="58">
        <f t="shared" si="38"/>
        <v>44845.455000000002</v>
      </c>
      <c r="D407" s="28" t="str">
        <f t="shared" si="39"/>
        <v>vis</v>
      </c>
      <c r="E407" s="66">
        <f>VLOOKUP(C407,Active!C$21:E$973,3,FALSE)</f>
        <v>2309.0004540774748</v>
      </c>
      <c r="F407" s="30" t="s">
        <v>425</v>
      </c>
      <c r="G407" s="28" t="str">
        <f t="shared" si="40"/>
        <v>44845.455</v>
      </c>
      <c r="H407" s="58">
        <f t="shared" si="41"/>
        <v>3644</v>
      </c>
      <c r="I407" s="67" t="s">
        <v>2256</v>
      </c>
      <c r="J407" s="68" t="s">
        <v>2257</v>
      </c>
      <c r="K407" s="67">
        <v>3644</v>
      </c>
      <c r="L407" s="67" t="s">
        <v>1120</v>
      </c>
      <c r="M407" s="68" t="s">
        <v>441</v>
      </c>
      <c r="N407" s="68"/>
      <c r="O407" s="69" t="s">
        <v>2228</v>
      </c>
      <c r="P407" s="69" t="s">
        <v>2232</v>
      </c>
    </row>
    <row r="408" spans="1:16" ht="13.5" thickBot="1" x14ac:dyDescent="0.25">
      <c r="A408" s="58" t="str">
        <f t="shared" si="36"/>
        <v> BBS 57 </v>
      </c>
      <c r="B408" s="30" t="str">
        <f t="shared" si="37"/>
        <v>I</v>
      </c>
      <c r="C408" s="58">
        <f t="shared" si="38"/>
        <v>44850.357000000004</v>
      </c>
      <c r="D408" s="28" t="str">
        <f t="shared" si="39"/>
        <v>vis</v>
      </c>
      <c r="E408" s="66">
        <f>VLOOKUP(C408,Active!C$21:E$973,3,FALSE)</f>
        <v>2314.9923992017229</v>
      </c>
      <c r="F408" s="30" t="s">
        <v>425</v>
      </c>
      <c r="G408" s="28" t="str">
        <f t="shared" si="40"/>
        <v>44850.357</v>
      </c>
      <c r="H408" s="58">
        <f t="shared" si="41"/>
        <v>3650</v>
      </c>
      <c r="I408" s="67" t="s">
        <v>2258</v>
      </c>
      <c r="J408" s="68" t="s">
        <v>2259</v>
      </c>
      <c r="K408" s="67">
        <v>3650</v>
      </c>
      <c r="L408" s="67" t="s">
        <v>1140</v>
      </c>
      <c r="M408" s="68" t="s">
        <v>441</v>
      </c>
      <c r="N408" s="68"/>
      <c r="O408" s="69" t="s">
        <v>2170</v>
      </c>
      <c r="P408" s="69" t="s">
        <v>2260</v>
      </c>
    </row>
    <row r="409" spans="1:16" ht="13.5" thickBot="1" x14ac:dyDescent="0.25">
      <c r="A409" s="58" t="str">
        <f t="shared" si="36"/>
        <v> BBS 57 </v>
      </c>
      <c r="B409" s="30" t="str">
        <f t="shared" si="37"/>
        <v>I</v>
      </c>
      <c r="C409" s="58">
        <f t="shared" si="38"/>
        <v>44850.362999999998</v>
      </c>
      <c r="D409" s="28" t="str">
        <f t="shared" si="39"/>
        <v>vis</v>
      </c>
      <c r="E409" s="66">
        <f>VLOOKUP(C409,Active!C$21:E$973,3,FALSE)</f>
        <v>2314.9997332838752</v>
      </c>
      <c r="F409" s="30" t="s">
        <v>425</v>
      </c>
      <c r="G409" s="28" t="str">
        <f t="shared" si="40"/>
        <v>44850.363</v>
      </c>
      <c r="H409" s="58">
        <f t="shared" si="41"/>
        <v>3650</v>
      </c>
      <c r="I409" s="67" t="s">
        <v>2261</v>
      </c>
      <c r="J409" s="68" t="s">
        <v>2262</v>
      </c>
      <c r="K409" s="67">
        <v>3650</v>
      </c>
      <c r="L409" s="67" t="s">
        <v>1111</v>
      </c>
      <c r="M409" s="68" t="s">
        <v>441</v>
      </c>
      <c r="N409" s="68"/>
      <c r="O409" s="69" t="s">
        <v>2166</v>
      </c>
      <c r="P409" s="69" t="s">
        <v>2260</v>
      </c>
    </row>
    <row r="410" spans="1:16" ht="13.5" thickBot="1" x14ac:dyDescent="0.25">
      <c r="A410" s="58" t="str">
        <f t="shared" si="36"/>
        <v> AOEB 1 </v>
      </c>
      <c r="B410" s="30" t="str">
        <f t="shared" si="37"/>
        <v>I</v>
      </c>
      <c r="C410" s="58">
        <f t="shared" si="38"/>
        <v>44853.635000000002</v>
      </c>
      <c r="D410" s="28" t="str">
        <f t="shared" si="39"/>
        <v>vis</v>
      </c>
      <c r="E410" s="66">
        <f>VLOOKUP(C410,Active!C$21:E$973,3,FALSE)</f>
        <v>2318.9992527548175</v>
      </c>
      <c r="F410" s="30" t="s">
        <v>425</v>
      </c>
      <c r="G410" s="28" t="str">
        <f t="shared" si="40"/>
        <v>44853.635</v>
      </c>
      <c r="H410" s="58">
        <f t="shared" si="41"/>
        <v>3654</v>
      </c>
      <c r="I410" s="67" t="s">
        <v>2263</v>
      </c>
      <c r="J410" s="68" t="s">
        <v>2264</v>
      </c>
      <c r="K410" s="67">
        <v>3654</v>
      </c>
      <c r="L410" s="67" t="s">
        <v>1111</v>
      </c>
      <c r="M410" s="68" t="s">
        <v>441</v>
      </c>
      <c r="N410" s="68"/>
      <c r="O410" s="69" t="s">
        <v>1247</v>
      </c>
      <c r="P410" s="69" t="s">
        <v>1911</v>
      </c>
    </row>
    <row r="411" spans="1:16" ht="13.5" thickBot="1" x14ac:dyDescent="0.25">
      <c r="A411" s="58" t="str">
        <f t="shared" si="36"/>
        <v> BBS 57 </v>
      </c>
      <c r="B411" s="30" t="str">
        <f t="shared" si="37"/>
        <v>I</v>
      </c>
      <c r="C411" s="58">
        <f t="shared" si="38"/>
        <v>44868.355000000003</v>
      </c>
      <c r="D411" s="28" t="str">
        <f t="shared" si="39"/>
        <v>vis</v>
      </c>
      <c r="E411" s="66">
        <f>VLOOKUP(C411,Active!C$21:E$973,3,FALSE)</f>
        <v>2336.9922009859288</v>
      </c>
      <c r="F411" s="30" t="s">
        <v>425</v>
      </c>
      <c r="G411" s="28" t="str">
        <f t="shared" si="40"/>
        <v>44868.355</v>
      </c>
      <c r="H411" s="58">
        <f t="shared" si="41"/>
        <v>3672</v>
      </c>
      <c r="I411" s="67" t="s">
        <v>2265</v>
      </c>
      <c r="J411" s="68" t="s">
        <v>2266</v>
      </c>
      <c r="K411" s="67">
        <v>3672</v>
      </c>
      <c r="L411" s="67" t="s">
        <v>1140</v>
      </c>
      <c r="M411" s="68" t="s">
        <v>441</v>
      </c>
      <c r="N411" s="68"/>
      <c r="O411" s="69" t="s">
        <v>2170</v>
      </c>
      <c r="P411" s="69" t="s">
        <v>2260</v>
      </c>
    </row>
    <row r="412" spans="1:16" ht="13.5" thickBot="1" x14ac:dyDescent="0.25">
      <c r="A412" s="58" t="str">
        <f t="shared" si="36"/>
        <v> AOEB 1 </v>
      </c>
      <c r="B412" s="30" t="str">
        <f t="shared" si="37"/>
        <v>I</v>
      </c>
      <c r="C412" s="58">
        <f t="shared" si="38"/>
        <v>44875.718999999997</v>
      </c>
      <c r="D412" s="28" t="str">
        <f t="shared" si="39"/>
        <v>vis</v>
      </c>
      <c r="E412" s="66">
        <f>VLOOKUP(C412,Active!C$21:E$973,3,FALSE)</f>
        <v>2345.9935644895827</v>
      </c>
      <c r="F412" s="30" t="s">
        <v>425</v>
      </c>
      <c r="G412" s="28" t="str">
        <f t="shared" si="40"/>
        <v>44875.719</v>
      </c>
      <c r="H412" s="58">
        <f t="shared" si="41"/>
        <v>3681</v>
      </c>
      <c r="I412" s="67" t="s">
        <v>2267</v>
      </c>
      <c r="J412" s="68" t="s">
        <v>2268</v>
      </c>
      <c r="K412" s="67">
        <v>3681</v>
      </c>
      <c r="L412" s="67" t="s">
        <v>1229</v>
      </c>
      <c r="M412" s="68" t="s">
        <v>441</v>
      </c>
      <c r="N412" s="68"/>
      <c r="O412" s="69" t="s">
        <v>1964</v>
      </c>
      <c r="P412" s="69" t="s">
        <v>1911</v>
      </c>
    </row>
    <row r="413" spans="1:16" ht="13.5" thickBot="1" x14ac:dyDescent="0.25">
      <c r="A413" s="58" t="str">
        <f t="shared" si="36"/>
        <v> BBS 57 </v>
      </c>
      <c r="B413" s="30" t="str">
        <f t="shared" si="37"/>
        <v>I</v>
      </c>
      <c r="C413" s="58">
        <f t="shared" si="38"/>
        <v>44882.266000000003</v>
      </c>
      <c r="D413" s="28" t="str">
        <f t="shared" si="39"/>
        <v>vis</v>
      </c>
      <c r="E413" s="66">
        <f>VLOOKUP(C413,Active!C$21:E$973,3,FALSE)</f>
        <v>2353.9962704725435</v>
      </c>
      <c r="F413" s="30" t="s">
        <v>425</v>
      </c>
      <c r="G413" s="28" t="str">
        <f t="shared" si="40"/>
        <v>44882.266</v>
      </c>
      <c r="H413" s="58">
        <f t="shared" si="41"/>
        <v>3689</v>
      </c>
      <c r="I413" s="67" t="s">
        <v>2269</v>
      </c>
      <c r="J413" s="68" t="s">
        <v>2270</v>
      </c>
      <c r="K413" s="67">
        <v>3689</v>
      </c>
      <c r="L413" s="67" t="s">
        <v>1049</v>
      </c>
      <c r="M413" s="68" t="s">
        <v>441</v>
      </c>
      <c r="N413" s="68"/>
      <c r="O413" s="69" t="s">
        <v>2170</v>
      </c>
      <c r="P413" s="69" t="s">
        <v>2260</v>
      </c>
    </row>
    <row r="414" spans="1:16" ht="13.5" thickBot="1" x14ac:dyDescent="0.25">
      <c r="A414" s="58" t="str">
        <f t="shared" si="36"/>
        <v> BBS 57 </v>
      </c>
      <c r="B414" s="30" t="str">
        <f t="shared" si="37"/>
        <v>I</v>
      </c>
      <c r="C414" s="58">
        <f t="shared" si="38"/>
        <v>44886.351999999999</v>
      </c>
      <c r="D414" s="28" t="str">
        <f t="shared" si="39"/>
        <v>vis</v>
      </c>
      <c r="E414" s="66">
        <f>VLOOKUP(C414,Active!C$21:E$973,3,FALSE)</f>
        <v>2358.9907804231034</v>
      </c>
      <c r="F414" s="30" t="s">
        <v>425</v>
      </c>
      <c r="G414" s="28" t="str">
        <f t="shared" si="40"/>
        <v>44886.352</v>
      </c>
      <c r="H414" s="58">
        <f t="shared" si="41"/>
        <v>3694</v>
      </c>
      <c r="I414" s="67" t="s">
        <v>2271</v>
      </c>
      <c r="J414" s="68" t="s">
        <v>2272</v>
      </c>
      <c r="K414" s="67">
        <v>3694</v>
      </c>
      <c r="L414" s="67" t="s">
        <v>1660</v>
      </c>
      <c r="M414" s="68" t="s">
        <v>441</v>
      </c>
      <c r="N414" s="68"/>
      <c r="O414" s="69" t="s">
        <v>1472</v>
      </c>
      <c r="P414" s="69" t="s">
        <v>2260</v>
      </c>
    </row>
    <row r="415" spans="1:16" ht="13.5" thickBot="1" x14ac:dyDescent="0.25">
      <c r="A415" s="58" t="str">
        <f t="shared" si="36"/>
        <v> BBS 57 </v>
      </c>
      <c r="B415" s="30" t="str">
        <f t="shared" si="37"/>
        <v>I</v>
      </c>
      <c r="C415" s="58">
        <f t="shared" si="38"/>
        <v>44891.262000000002</v>
      </c>
      <c r="D415" s="28" t="str">
        <f t="shared" si="39"/>
        <v>vis</v>
      </c>
      <c r="E415" s="66">
        <f>VLOOKUP(C415,Active!C$21:E$973,3,FALSE)</f>
        <v>2364.9925043235662</v>
      </c>
      <c r="F415" s="30" t="s">
        <v>425</v>
      </c>
      <c r="G415" s="28" t="str">
        <f t="shared" si="40"/>
        <v>44891.262</v>
      </c>
      <c r="H415" s="58">
        <f t="shared" si="41"/>
        <v>3700</v>
      </c>
      <c r="I415" s="67" t="s">
        <v>2273</v>
      </c>
      <c r="J415" s="68" t="s">
        <v>2274</v>
      </c>
      <c r="K415" s="67">
        <v>3700</v>
      </c>
      <c r="L415" s="67" t="s">
        <v>1140</v>
      </c>
      <c r="M415" s="68" t="s">
        <v>441</v>
      </c>
      <c r="N415" s="68"/>
      <c r="O415" s="69" t="s">
        <v>1301</v>
      </c>
      <c r="P415" s="69" t="s">
        <v>2260</v>
      </c>
    </row>
    <row r="416" spans="1:16" ht="13.5" thickBot="1" x14ac:dyDescent="0.25">
      <c r="A416" s="58" t="str">
        <f t="shared" si="36"/>
        <v> BBS 57 </v>
      </c>
      <c r="B416" s="30" t="str">
        <f t="shared" si="37"/>
        <v>I</v>
      </c>
      <c r="C416" s="58">
        <f t="shared" si="38"/>
        <v>44909.258000000002</v>
      </c>
      <c r="D416" s="28" t="str">
        <f t="shared" si="39"/>
        <v>vis</v>
      </c>
      <c r="E416" s="66">
        <f>VLOOKUP(C416,Active!C$21:E$973,3,FALSE)</f>
        <v>2386.9898614137182</v>
      </c>
      <c r="F416" s="30" t="s">
        <v>425</v>
      </c>
      <c r="G416" s="28" t="str">
        <f t="shared" si="40"/>
        <v>44909.258</v>
      </c>
      <c r="H416" s="58">
        <f t="shared" si="41"/>
        <v>3722</v>
      </c>
      <c r="I416" s="67" t="s">
        <v>2275</v>
      </c>
      <c r="J416" s="68" t="s">
        <v>2276</v>
      </c>
      <c r="K416" s="67">
        <v>3722</v>
      </c>
      <c r="L416" s="67" t="s">
        <v>1336</v>
      </c>
      <c r="M416" s="68" t="s">
        <v>441</v>
      </c>
      <c r="N416" s="68"/>
      <c r="O416" s="69" t="s">
        <v>2170</v>
      </c>
      <c r="P416" s="69" t="s">
        <v>2260</v>
      </c>
    </row>
    <row r="417" spans="1:16" ht="13.5" thickBot="1" x14ac:dyDescent="0.25">
      <c r="A417" s="58" t="str">
        <f t="shared" si="36"/>
        <v> BBS 57 </v>
      </c>
      <c r="B417" s="30" t="str">
        <f t="shared" si="37"/>
        <v>I</v>
      </c>
      <c r="C417" s="58">
        <f t="shared" si="38"/>
        <v>44918.258000000002</v>
      </c>
      <c r="D417" s="28" t="str">
        <f t="shared" si="39"/>
        <v>vis</v>
      </c>
      <c r="E417" s="66">
        <f>VLOOKUP(C417,Active!C$21:E$973,3,FALSE)</f>
        <v>2397.9909846528476</v>
      </c>
      <c r="F417" s="30" t="s">
        <v>425</v>
      </c>
      <c r="G417" s="28" t="str">
        <f t="shared" si="40"/>
        <v>44918.258</v>
      </c>
      <c r="H417" s="58">
        <f t="shared" si="41"/>
        <v>3733</v>
      </c>
      <c r="I417" s="67" t="s">
        <v>2277</v>
      </c>
      <c r="J417" s="68" t="s">
        <v>2278</v>
      </c>
      <c r="K417" s="67">
        <v>3733</v>
      </c>
      <c r="L417" s="67" t="s">
        <v>1660</v>
      </c>
      <c r="M417" s="68" t="s">
        <v>441</v>
      </c>
      <c r="N417" s="68"/>
      <c r="O417" s="69" t="s">
        <v>1301</v>
      </c>
      <c r="P417" s="69" t="s">
        <v>2260</v>
      </c>
    </row>
    <row r="418" spans="1:16" ht="13.5" thickBot="1" x14ac:dyDescent="0.25">
      <c r="A418" s="58" t="str">
        <f t="shared" si="36"/>
        <v> BBS 58 </v>
      </c>
      <c r="B418" s="30" t="str">
        <f t="shared" si="37"/>
        <v>I</v>
      </c>
      <c r="C418" s="58">
        <f t="shared" si="38"/>
        <v>44927.26</v>
      </c>
      <c r="D418" s="28" t="str">
        <f t="shared" si="39"/>
        <v>vis</v>
      </c>
      <c r="E418" s="66">
        <f>VLOOKUP(C418,Active!C$21:E$973,3,FALSE)</f>
        <v>2408.9945525860307</v>
      </c>
      <c r="F418" s="30" t="s">
        <v>425</v>
      </c>
      <c r="G418" s="28" t="str">
        <f t="shared" si="40"/>
        <v>44927.260</v>
      </c>
      <c r="H418" s="58">
        <f t="shared" si="41"/>
        <v>3744</v>
      </c>
      <c r="I418" s="67" t="s">
        <v>2279</v>
      </c>
      <c r="J418" s="68" t="s">
        <v>2280</v>
      </c>
      <c r="K418" s="67">
        <v>3744</v>
      </c>
      <c r="L418" s="67" t="s">
        <v>1145</v>
      </c>
      <c r="M418" s="68" t="s">
        <v>441</v>
      </c>
      <c r="N418" s="68"/>
      <c r="O418" s="69" t="s">
        <v>2170</v>
      </c>
      <c r="P418" s="69" t="s">
        <v>2281</v>
      </c>
    </row>
    <row r="419" spans="1:16" ht="13.5" thickBot="1" x14ac:dyDescent="0.25">
      <c r="A419" s="58" t="str">
        <f t="shared" si="36"/>
        <v> BBS 58 </v>
      </c>
      <c r="B419" s="30" t="str">
        <f t="shared" si="37"/>
        <v>I</v>
      </c>
      <c r="C419" s="58">
        <f t="shared" si="38"/>
        <v>45001.705999999998</v>
      </c>
      <c r="D419" s="28" t="str">
        <f t="shared" si="39"/>
        <v>vis</v>
      </c>
      <c r="E419" s="66">
        <f>VLOOKUP(C419,Active!C$21:E$973,3,FALSE)</f>
        <v>2499.9933993260538</v>
      </c>
      <c r="F419" s="30" t="s">
        <v>425</v>
      </c>
      <c r="G419" s="28" t="str">
        <f t="shared" si="40"/>
        <v>45001.706</v>
      </c>
      <c r="H419" s="58">
        <f t="shared" si="41"/>
        <v>3835</v>
      </c>
      <c r="I419" s="67" t="s">
        <v>2282</v>
      </c>
      <c r="J419" s="68" t="s">
        <v>2283</v>
      </c>
      <c r="K419" s="67">
        <v>3835</v>
      </c>
      <c r="L419" s="67" t="s">
        <v>1229</v>
      </c>
      <c r="M419" s="68" t="s">
        <v>441</v>
      </c>
      <c r="N419" s="68"/>
      <c r="O419" s="69" t="s">
        <v>1234</v>
      </c>
      <c r="P419" s="69" t="s">
        <v>2281</v>
      </c>
    </row>
    <row r="420" spans="1:16" ht="13.5" thickBot="1" x14ac:dyDescent="0.25">
      <c r="A420" s="58" t="str">
        <f t="shared" si="36"/>
        <v> BBS 60 </v>
      </c>
      <c r="B420" s="30" t="str">
        <f t="shared" si="37"/>
        <v>I</v>
      </c>
      <c r="C420" s="58">
        <f t="shared" si="38"/>
        <v>45056.521000000001</v>
      </c>
      <c r="D420" s="28" t="str">
        <f t="shared" si="39"/>
        <v>vis</v>
      </c>
      <c r="E420" s="66">
        <f>VLOOKUP(C420,Active!C$21:E$973,3,FALSE)</f>
        <v>2566.9963515874892</v>
      </c>
      <c r="F420" s="30" t="s">
        <v>425</v>
      </c>
      <c r="G420" s="28" t="str">
        <f t="shared" si="40"/>
        <v>45056.521</v>
      </c>
      <c r="H420" s="58">
        <f t="shared" si="41"/>
        <v>3902</v>
      </c>
      <c r="I420" s="67" t="s">
        <v>2284</v>
      </c>
      <c r="J420" s="68" t="s">
        <v>2285</v>
      </c>
      <c r="K420" s="67">
        <v>3902</v>
      </c>
      <c r="L420" s="67" t="s">
        <v>1049</v>
      </c>
      <c r="M420" s="68" t="s">
        <v>441</v>
      </c>
      <c r="N420" s="68"/>
      <c r="O420" s="69" t="s">
        <v>2286</v>
      </c>
      <c r="P420" s="69" t="s">
        <v>2287</v>
      </c>
    </row>
    <row r="421" spans="1:16" ht="13.5" thickBot="1" x14ac:dyDescent="0.25">
      <c r="A421" s="58" t="str">
        <f t="shared" si="36"/>
        <v> BBS 59 </v>
      </c>
      <c r="B421" s="30" t="str">
        <f t="shared" si="37"/>
        <v>I</v>
      </c>
      <c r="C421" s="58">
        <f t="shared" si="38"/>
        <v>45060.610999999997</v>
      </c>
      <c r="D421" s="28" t="str">
        <f t="shared" si="39"/>
        <v>vis</v>
      </c>
      <c r="E421" s="66">
        <f>VLOOKUP(C421,Active!C$21:E$973,3,FALSE)</f>
        <v>2571.9957509261558</v>
      </c>
      <c r="F421" s="30" t="s">
        <v>425</v>
      </c>
      <c r="G421" s="28" t="str">
        <f t="shared" si="40"/>
        <v>45060.611</v>
      </c>
      <c r="H421" s="58">
        <f t="shared" si="41"/>
        <v>3907</v>
      </c>
      <c r="I421" s="67" t="s">
        <v>2288</v>
      </c>
      <c r="J421" s="68" t="s">
        <v>2289</v>
      </c>
      <c r="K421" s="67">
        <v>3907</v>
      </c>
      <c r="L421" s="67" t="s">
        <v>1049</v>
      </c>
      <c r="M421" s="68" t="s">
        <v>441</v>
      </c>
      <c r="N421" s="68"/>
      <c r="O421" s="69" t="s">
        <v>1234</v>
      </c>
      <c r="P421" s="69" t="s">
        <v>2290</v>
      </c>
    </row>
    <row r="422" spans="1:16" ht="13.5" thickBot="1" x14ac:dyDescent="0.25">
      <c r="A422" s="58" t="str">
        <f t="shared" si="36"/>
        <v> AOEB 1 </v>
      </c>
      <c r="B422" s="30" t="str">
        <f t="shared" si="37"/>
        <v>I</v>
      </c>
      <c r="C422" s="58">
        <f t="shared" si="38"/>
        <v>45082.699000000001</v>
      </c>
      <c r="D422" s="28" t="str">
        <f t="shared" si="39"/>
        <v>vis</v>
      </c>
      <c r="E422" s="66">
        <f>VLOOKUP(C422,Active!C$21:E$973,3,FALSE)</f>
        <v>2598.9949520490372</v>
      </c>
      <c r="F422" s="30" t="s">
        <v>425</v>
      </c>
      <c r="G422" s="28" t="str">
        <f t="shared" si="40"/>
        <v>45082.699</v>
      </c>
      <c r="H422" s="58">
        <f t="shared" si="41"/>
        <v>3934</v>
      </c>
      <c r="I422" s="67" t="s">
        <v>2291</v>
      </c>
      <c r="J422" s="68" t="s">
        <v>2292</v>
      </c>
      <c r="K422" s="67">
        <v>3934</v>
      </c>
      <c r="L422" s="67" t="s">
        <v>1145</v>
      </c>
      <c r="M422" s="68" t="s">
        <v>441</v>
      </c>
      <c r="N422" s="68"/>
      <c r="O422" s="69" t="s">
        <v>1878</v>
      </c>
      <c r="P422" s="69" t="s">
        <v>1911</v>
      </c>
    </row>
    <row r="423" spans="1:16" ht="13.5" thickBot="1" x14ac:dyDescent="0.25">
      <c r="A423" s="58" t="str">
        <f t="shared" si="36"/>
        <v> BBS 60 </v>
      </c>
      <c r="B423" s="30" t="str">
        <f t="shared" si="37"/>
        <v>I</v>
      </c>
      <c r="C423" s="58">
        <f t="shared" si="38"/>
        <v>45092.514999999999</v>
      </c>
      <c r="D423" s="28" t="str">
        <f t="shared" si="39"/>
        <v>vis</v>
      </c>
      <c r="E423" s="66">
        <f>VLOOKUP(C423,Active!C$21:E$973,3,FALSE)</f>
        <v>2610.9935104618467</v>
      </c>
      <c r="F423" s="30" t="s">
        <v>425</v>
      </c>
      <c r="G423" s="28" t="str">
        <f t="shared" si="40"/>
        <v>45092.515</v>
      </c>
      <c r="H423" s="58">
        <f t="shared" si="41"/>
        <v>3946</v>
      </c>
      <c r="I423" s="67" t="s">
        <v>2293</v>
      </c>
      <c r="J423" s="68" t="s">
        <v>2294</v>
      </c>
      <c r="K423" s="67">
        <v>3946</v>
      </c>
      <c r="L423" s="67" t="s">
        <v>1229</v>
      </c>
      <c r="M423" s="68" t="s">
        <v>441</v>
      </c>
      <c r="N423" s="68"/>
      <c r="O423" s="69" t="s">
        <v>1234</v>
      </c>
      <c r="P423" s="69" t="s">
        <v>2287</v>
      </c>
    </row>
    <row r="424" spans="1:16" ht="13.5" thickBot="1" x14ac:dyDescent="0.25">
      <c r="A424" s="58" t="str">
        <f t="shared" si="36"/>
        <v> AOEB 1 </v>
      </c>
      <c r="B424" s="30" t="str">
        <f t="shared" si="37"/>
        <v>I</v>
      </c>
      <c r="C424" s="58">
        <f t="shared" si="38"/>
        <v>45100.697999999997</v>
      </c>
      <c r="D424" s="28" t="str">
        <f t="shared" si="39"/>
        <v>vis</v>
      </c>
      <c r="E424" s="66">
        <f>VLOOKUP(C424,Active!C$21:E$973,3,FALSE)</f>
        <v>2620.9959761802656</v>
      </c>
      <c r="F424" s="30" t="s">
        <v>425</v>
      </c>
      <c r="G424" s="28" t="str">
        <f t="shared" si="40"/>
        <v>45100.698</v>
      </c>
      <c r="H424" s="58">
        <f t="shared" si="41"/>
        <v>3956</v>
      </c>
      <c r="I424" s="67" t="s">
        <v>2295</v>
      </c>
      <c r="J424" s="68" t="s">
        <v>2296</v>
      </c>
      <c r="K424" s="67">
        <v>3956</v>
      </c>
      <c r="L424" s="67" t="s">
        <v>1049</v>
      </c>
      <c r="M424" s="68" t="s">
        <v>441</v>
      </c>
      <c r="N424" s="68"/>
      <c r="O424" s="69" t="s">
        <v>1221</v>
      </c>
      <c r="P424" s="69" t="s">
        <v>1911</v>
      </c>
    </row>
    <row r="425" spans="1:16" ht="13.5" thickBot="1" x14ac:dyDescent="0.25">
      <c r="A425" s="58" t="str">
        <f t="shared" si="36"/>
        <v> AVSJ 11.60 </v>
      </c>
      <c r="B425" s="30" t="str">
        <f t="shared" si="37"/>
        <v>I</v>
      </c>
      <c r="C425" s="58">
        <f t="shared" si="38"/>
        <v>45108.873899999999</v>
      </c>
      <c r="D425" s="28" t="str">
        <f t="shared" si="39"/>
        <v>vis</v>
      </c>
      <c r="E425" s="66">
        <f>VLOOKUP(C425,Active!C$21:E$973,3,FALSE)</f>
        <v>2630.9897632348011</v>
      </c>
      <c r="F425" s="30" t="s">
        <v>425</v>
      </c>
      <c r="G425" s="28" t="str">
        <f t="shared" si="40"/>
        <v>45108.8739</v>
      </c>
      <c r="H425" s="58">
        <f t="shared" si="41"/>
        <v>3966</v>
      </c>
      <c r="I425" s="67" t="s">
        <v>2297</v>
      </c>
      <c r="J425" s="68" t="s">
        <v>2298</v>
      </c>
      <c r="K425" s="67">
        <v>3966</v>
      </c>
      <c r="L425" s="67" t="s">
        <v>2299</v>
      </c>
      <c r="M425" s="68" t="s">
        <v>892</v>
      </c>
      <c r="N425" s="68" t="s">
        <v>893</v>
      </c>
      <c r="O425" s="69" t="s">
        <v>2300</v>
      </c>
      <c r="P425" s="69" t="s">
        <v>2301</v>
      </c>
    </row>
    <row r="426" spans="1:16" ht="13.5" thickBot="1" x14ac:dyDescent="0.25">
      <c r="A426" s="58" t="str">
        <f t="shared" si="36"/>
        <v> BBS 61 </v>
      </c>
      <c r="B426" s="30" t="str">
        <f t="shared" si="37"/>
        <v>I</v>
      </c>
      <c r="C426" s="58">
        <f t="shared" si="38"/>
        <v>45111.33</v>
      </c>
      <c r="D426" s="28" t="str">
        <f t="shared" si="39"/>
        <v>vis</v>
      </c>
      <c r="E426" s="66">
        <f>VLOOKUP(C426,Active!C$21:E$973,3,FALSE)</f>
        <v>2633.9919697667633</v>
      </c>
      <c r="F426" s="30" t="s">
        <v>425</v>
      </c>
      <c r="G426" s="28" t="str">
        <f t="shared" si="40"/>
        <v>45111.330</v>
      </c>
      <c r="H426" s="58">
        <f t="shared" si="41"/>
        <v>3969</v>
      </c>
      <c r="I426" s="67" t="s">
        <v>2302</v>
      </c>
      <c r="J426" s="68" t="s">
        <v>2303</v>
      </c>
      <c r="K426" s="67">
        <v>3969</v>
      </c>
      <c r="L426" s="67" t="s">
        <v>1140</v>
      </c>
      <c r="M426" s="68" t="s">
        <v>441</v>
      </c>
      <c r="N426" s="68"/>
      <c r="O426" s="69" t="s">
        <v>2170</v>
      </c>
      <c r="P426" s="69" t="s">
        <v>2304</v>
      </c>
    </row>
    <row r="427" spans="1:16" ht="13.5" thickBot="1" x14ac:dyDescent="0.25">
      <c r="A427" s="58" t="str">
        <f t="shared" si="36"/>
        <v> AOEB 1 </v>
      </c>
      <c r="B427" s="30" t="str">
        <f t="shared" si="37"/>
        <v>I</v>
      </c>
      <c r="C427" s="58">
        <f t="shared" si="38"/>
        <v>45113.781999999999</v>
      </c>
      <c r="D427" s="28" t="str">
        <f t="shared" si="39"/>
        <v>vis</v>
      </c>
      <c r="E427" s="66">
        <f>VLOOKUP(C427,Active!C$21:E$973,3,FALSE)</f>
        <v>2636.9891646759102</v>
      </c>
      <c r="F427" s="30" t="s">
        <v>425</v>
      </c>
      <c r="G427" s="28" t="str">
        <f t="shared" si="40"/>
        <v>45113.782</v>
      </c>
      <c r="H427" s="58">
        <f t="shared" si="41"/>
        <v>3972</v>
      </c>
      <c r="I427" s="67" t="s">
        <v>2305</v>
      </c>
      <c r="J427" s="68" t="s">
        <v>2306</v>
      </c>
      <c r="K427" s="67">
        <v>3972</v>
      </c>
      <c r="L427" s="67" t="s">
        <v>1330</v>
      </c>
      <c r="M427" s="68" t="s">
        <v>441</v>
      </c>
      <c r="N427" s="68"/>
      <c r="O427" s="69" t="s">
        <v>2307</v>
      </c>
      <c r="P427" s="69" t="s">
        <v>1911</v>
      </c>
    </row>
    <row r="428" spans="1:16" ht="13.5" thickBot="1" x14ac:dyDescent="0.25">
      <c r="A428" s="58" t="str">
        <f t="shared" si="36"/>
        <v> BBS 60 </v>
      </c>
      <c r="B428" s="30" t="str">
        <f t="shared" si="37"/>
        <v>I</v>
      </c>
      <c r="C428" s="58">
        <f t="shared" si="38"/>
        <v>45115.425999999999</v>
      </c>
      <c r="D428" s="28" t="str">
        <f t="shared" si="39"/>
        <v>vis</v>
      </c>
      <c r="E428" s="66">
        <f>VLOOKUP(C428,Active!C$21:E$973,3,FALSE)</f>
        <v>2638.9987031875912</v>
      </c>
      <c r="F428" s="30" t="s">
        <v>425</v>
      </c>
      <c r="G428" s="28" t="str">
        <f t="shared" si="40"/>
        <v>45115.426</v>
      </c>
      <c r="H428" s="58">
        <f t="shared" si="41"/>
        <v>3974</v>
      </c>
      <c r="I428" s="67" t="s">
        <v>2308</v>
      </c>
      <c r="J428" s="68" t="s">
        <v>2309</v>
      </c>
      <c r="K428" s="67">
        <v>3974</v>
      </c>
      <c r="L428" s="67" t="s">
        <v>1151</v>
      </c>
      <c r="M428" s="68" t="s">
        <v>441</v>
      </c>
      <c r="N428" s="68"/>
      <c r="O428" s="69" t="s">
        <v>1301</v>
      </c>
      <c r="P428" s="69" t="s">
        <v>2287</v>
      </c>
    </row>
    <row r="429" spans="1:16" ht="13.5" thickBot="1" x14ac:dyDescent="0.25">
      <c r="A429" s="58" t="str">
        <f t="shared" si="36"/>
        <v> AOEB 1 </v>
      </c>
      <c r="B429" s="30" t="str">
        <f t="shared" si="37"/>
        <v>I</v>
      </c>
      <c r="C429" s="58">
        <f t="shared" si="38"/>
        <v>45127.699000000001</v>
      </c>
      <c r="D429" s="28" t="str">
        <f t="shared" si="39"/>
        <v>vis</v>
      </c>
      <c r="E429" s="66">
        <f>VLOOKUP(C429,Active!C$21:E$973,3,FALSE)</f>
        <v>2654.0005682446858</v>
      </c>
      <c r="F429" s="30" t="s">
        <v>425</v>
      </c>
      <c r="G429" s="28" t="str">
        <f t="shared" si="40"/>
        <v>45127.699</v>
      </c>
      <c r="H429" s="58">
        <f t="shared" si="41"/>
        <v>3989</v>
      </c>
      <c r="I429" s="67" t="s">
        <v>2310</v>
      </c>
      <c r="J429" s="68" t="s">
        <v>2311</v>
      </c>
      <c r="K429" s="67">
        <v>3989</v>
      </c>
      <c r="L429" s="67" t="s">
        <v>1120</v>
      </c>
      <c r="M429" s="68" t="s">
        <v>441</v>
      </c>
      <c r="N429" s="68"/>
      <c r="O429" s="69" t="s">
        <v>2246</v>
      </c>
      <c r="P429" s="69" t="s">
        <v>1911</v>
      </c>
    </row>
    <row r="430" spans="1:16" ht="13.5" thickBot="1" x14ac:dyDescent="0.25">
      <c r="A430" s="58" t="str">
        <f t="shared" si="36"/>
        <v> BBS 61 </v>
      </c>
      <c r="B430" s="30" t="str">
        <f t="shared" si="37"/>
        <v>I</v>
      </c>
      <c r="C430" s="58">
        <f t="shared" si="38"/>
        <v>45133.413</v>
      </c>
      <c r="D430" s="28" t="str">
        <f t="shared" si="39"/>
        <v>vis</v>
      </c>
      <c r="E430" s="66">
        <f>VLOOKUP(C430,Active!C$21:E$973,3,FALSE)</f>
        <v>2660.9850591545064</v>
      </c>
      <c r="F430" s="30" t="s">
        <v>425</v>
      </c>
      <c r="G430" s="28" t="str">
        <f t="shared" si="40"/>
        <v>45133.413</v>
      </c>
      <c r="H430" s="58">
        <f t="shared" si="41"/>
        <v>3996</v>
      </c>
      <c r="I430" s="67" t="s">
        <v>2312</v>
      </c>
      <c r="J430" s="68" t="s">
        <v>2313</v>
      </c>
      <c r="K430" s="67">
        <v>3996</v>
      </c>
      <c r="L430" s="67" t="s">
        <v>2314</v>
      </c>
      <c r="M430" s="68" t="s">
        <v>441</v>
      </c>
      <c r="N430" s="68"/>
      <c r="O430" s="69" t="s">
        <v>2170</v>
      </c>
      <c r="P430" s="69" t="s">
        <v>2304</v>
      </c>
    </row>
    <row r="431" spans="1:16" ht="13.5" thickBot="1" x14ac:dyDescent="0.25">
      <c r="A431" s="58" t="str">
        <f t="shared" si="36"/>
        <v> BBS 61 </v>
      </c>
      <c r="B431" s="30" t="str">
        <f t="shared" si="37"/>
        <v>I</v>
      </c>
      <c r="C431" s="58">
        <f t="shared" si="38"/>
        <v>45133.417999999998</v>
      </c>
      <c r="D431" s="28" t="str">
        <f t="shared" si="39"/>
        <v>vis</v>
      </c>
      <c r="E431" s="66">
        <f>VLOOKUP(C431,Active!C$21:E$973,3,FALSE)</f>
        <v>2660.9911708896361</v>
      </c>
      <c r="F431" s="30" t="s">
        <v>425</v>
      </c>
      <c r="G431" s="28" t="str">
        <f t="shared" si="40"/>
        <v>45133.418</v>
      </c>
      <c r="H431" s="58">
        <f t="shared" si="41"/>
        <v>3996</v>
      </c>
      <c r="I431" s="67" t="s">
        <v>2315</v>
      </c>
      <c r="J431" s="68" t="s">
        <v>2316</v>
      </c>
      <c r="K431" s="67">
        <v>3996</v>
      </c>
      <c r="L431" s="67" t="s">
        <v>1660</v>
      </c>
      <c r="M431" s="68" t="s">
        <v>441</v>
      </c>
      <c r="N431" s="68"/>
      <c r="O431" s="69" t="s">
        <v>2208</v>
      </c>
      <c r="P431" s="69" t="s">
        <v>2304</v>
      </c>
    </row>
    <row r="432" spans="1:16" ht="13.5" thickBot="1" x14ac:dyDescent="0.25">
      <c r="A432" s="58" t="str">
        <f t="shared" si="36"/>
        <v> BBS 61 </v>
      </c>
      <c r="B432" s="30" t="str">
        <f t="shared" si="37"/>
        <v>I</v>
      </c>
      <c r="C432" s="58">
        <f t="shared" si="38"/>
        <v>45133.42</v>
      </c>
      <c r="D432" s="28" t="str">
        <f t="shared" si="39"/>
        <v>vis</v>
      </c>
      <c r="E432" s="66">
        <f>VLOOKUP(C432,Active!C$21:E$973,3,FALSE)</f>
        <v>2660.9936155836895</v>
      </c>
      <c r="F432" s="30" t="s">
        <v>425</v>
      </c>
      <c r="G432" s="28" t="str">
        <f t="shared" si="40"/>
        <v>45133.420</v>
      </c>
      <c r="H432" s="58">
        <f t="shared" si="41"/>
        <v>3996</v>
      </c>
      <c r="I432" s="67" t="s">
        <v>2317</v>
      </c>
      <c r="J432" s="68" t="s">
        <v>2318</v>
      </c>
      <c r="K432" s="67">
        <v>3996</v>
      </c>
      <c r="L432" s="67" t="s">
        <v>1229</v>
      </c>
      <c r="M432" s="68" t="s">
        <v>441</v>
      </c>
      <c r="N432" s="68"/>
      <c r="O432" s="69" t="s">
        <v>2319</v>
      </c>
      <c r="P432" s="69" t="s">
        <v>2304</v>
      </c>
    </row>
    <row r="433" spans="1:16" ht="13.5" thickBot="1" x14ac:dyDescent="0.25">
      <c r="A433" s="58" t="str">
        <f t="shared" si="36"/>
        <v> BBS 61 </v>
      </c>
      <c r="B433" s="30" t="str">
        <f t="shared" si="37"/>
        <v>I</v>
      </c>
      <c r="C433" s="58">
        <f t="shared" si="38"/>
        <v>45138.326000000001</v>
      </c>
      <c r="D433" s="28" t="str">
        <f t="shared" si="39"/>
        <v>vis</v>
      </c>
      <c r="E433" s="66">
        <f>VLOOKUP(C433,Active!C$21:E$973,3,FALSE)</f>
        <v>2666.9904500960452</v>
      </c>
      <c r="F433" s="30" t="s">
        <v>425</v>
      </c>
      <c r="G433" s="28" t="str">
        <f t="shared" si="40"/>
        <v>45138.326</v>
      </c>
      <c r="H433" s="58">
        <f t="shared" si="41"/>
        <v>4002</v>
      </c>
      <c r="I433" s="67" t="s">
        <v>2320</v>
      </c>
      <c r="J433" s="68" t="s">
        <v>2321</v>
      </c>
      <c r="K433" s="67">
        <v>4002</v>
      </c>
      <c r="L433" s="67" t="s">
        <v>1660</v>
      </c>
      <c r="M433" s="68" t="s">
        <v>441</v>
      </c>
      <c r="N433" s="68"/>
      <c r="O433" s="69" t="s">
        <v>2319</v>
      </c>
      <c r="P433" s="69" t="s">
        <v>2304</v>
      </c>
    </row>
    <row r="434" spans="1:16" ht="13.5" thickBot="1" x14ac:dyDescent="0.25">
      <c r="A434" s="58" t="str">
        <f t="shared" si="36"/>
        <v> BBS 61 </v>
      </c>
      <c r="B434" s="30" t="str">
        <f t="shared" si="37"/>
        <v>I</v>
      </c>
      <c r="C434" s="58">
        <f t="shared" si="38"/>
        <v>45138.330999999998</v>
      </c>
      <c r="D434" s="28" t="str">
        <f t="shared" si="39"/>
        <v>vis</v>
      </c>
      <c r="E434" s="66">
        <f>VLOOKUP(C434,Active!C$21:E$973,3,FALSE)</f>
        <v>2666.9965618311749</v>
      </c>
      <c r="F434" s="30" t="s">
        <v>425</v>
      </c>
      <c r="G434" s="28" t="str">
        <f t="shared" si="40"/>
        <v>45138.331</v>
      </c>
      <c r="H434" s="58">
        <f t="shared" si="41"/>
        <v>4002</v>
      </c>
      <c r="I434" s="67" t="s">
        <v>2322</v>
      </c>
      <c r="J434" s="68" t="s">
        <v>2323</v>
      </c>
      <c r="K434" s="67">
        <v>4002</v>
      </c>
      <c r="L434" s="67" t="s">
        <v>426</v>
      </c>
      <c r="M434" s="68" t="s">
        <v>441</v>
      </c>
      <c r="N434" s="68"/>
      <c r="O434" s="69" t="s">
        <v>2324</v>
      </c>
      <c r="P434" s="69" t="s">
        <v>2304</v>
      </c>
    </row>
    <row r="435" spans="1:16" ht="13.5" thickBot="1" x14ac:dyDescent="0.25">
      <c r="A435" s="58" t="str">
        <f t="shared" si="36"/>
        <v> AOEB 1 </v>
      </c>
      <c r="B435" s="30" t="str">
        <f t="shared" si="37"/>
        <v>I</v>
      </c>
      <c r="C435" s="58">
        <f t="shared" si="38"/>
        <v>45158.781000000003</v>
      </c>
      <c r="D435" s="28" t="str">
        <f t="shared" si="39"/>
        <v>vis</v>
      </c>
      <c r="E435" s="66">
        <f>VLOOKUP(C435,Active!C$21:E$973,3,FALSE)</f>
        <v>2691.9935585245357</v>
      </c>
      <c r="F435" s="30" t="s">
        <v>425</v>
      </c>
      <c r="G435" s="28" t="str">
        <f t="shared" si="40"/>
        <v>45158.781</v>
      </c>
      <c r="H435" s="58">
        <f t="shared" si="41"/>
        <v>4027</v>
      </c>
      <c r="I435" s="67" t="s">
        <v>2325</v>
      </c>
      <c r="J435" s="68" t="s">
        <v>2326</v>
      </c>
      <c r="K435" s="67">
        <v>4027</v>
      </c>
      <c r="L435" s="67" t="s">
        <v>1229</v>
      </c>
      <c r="M435" s="68" t="s">
        <v>441</v>
      </c>
      <c r="N435" s="68"/>
      <c r="O435" s="69" t="s">
        <v>2246</v>
      </c>
      <c r="P435" s="69" t="s">
        <v>1911</v>
      </c>
    </row>
    <row r="436" spans="1:16" ht="13.5" thickBot="1" x14ac:dyDescent="0.25">
      <c r="A436" s="58" t="str">
        <f t="shared" si="36"/>
        <v> BBS 61 </v>
      </c>
      <c r="B436" s="30" t="str">
        <f t="shared" si="37"/>
        <v>I</v>
      </c>
      <c r="C436" s="58">
        <f t="shared" si="38"/>
        <v>45160.415000000001</v>
      </c>
      <c r="D436" s="28" t="str">
        <f t="shared" si="39"/>
        <v>vis</v>
      </c>
      <c r="E436" s="66">
        <f>VLOOKUP(C436,Active!C$21:E$973,3,FALSE)</f>
        <v>2693.9908735659492</v>
      </c>
      <c r="F436" s="30" t="s">
        <v>425</v>
      </c>
      <c r="G436" s="28" t="str">
        <f t="shared" si="40"/>
        <v>45160.415</v>
      </c>
      <c r="H436" s="58">
        <f t="shared" si="41"/>
        <v>4029</v>
      </c>
      <c r="I436" s="67" t="s">
        <v>2327</v>
      </c>
      <c r="J436" s="68" t="s">
        <v>2328</v>
      </c>
      <c r="K436" s="67">
        <v>4029</v>
      </c>
      <c r="L436" s="67" t="s">
        <v>1660</v>
      </c>
      <c r="M436" s="68" t="s">
        <v>441</v>
      </c>
      <c r="N436" s="68"/>
      <c r="O436" s="69" t="s">
        <v>1472</v>
      </c>
      <c r="P436" s="69" t="s">
        <v>2304</v>
      </c>
    </row>
    <row r="437" spans="1:16" ht="13.5" thickBot="1" x14ac:dyDescent="0.25">
      <c r="A437" s="58" t="str">
        <f t="shared" si="36"/>
        <v> BBS 61 </v>
      </c>
      <c r="B437" s="30" t="str">
        <f t="shared" si="37"/>
        <v>I</v>
      </c>
      <c r="C437" s="58">
        <f t="shared" si="38"/>
        <v>45169.417000000001</v>
      </c>
      <c r="D437" s="28" t="str">
        <f t="shared" si="39"/>
        <v>vis</v>
      </c>
      <c r="E437" s="66">
        <f>VLOOKUP(C437,Active!C$21:E$973,3,FALSE)</f>
        <v>2704.9944414991323</v>
      </c>
      <c r="F437" s="30" t="s">
        <v>425</v>
      </c>
      <c r="G437" s="28" t="str">
        <f t="shared" si="40"/>
        <v>45169.417</v>
      </c>
      <c r="H437" s="58">
        <f t="shared" si="41"/>
        <v>4040</v>
      </c>
      <c r="I437" s="67" t="s">
        <v>2329</v>
      </c>
      <c r="J437" s="68" t="s">
        <v>2330</v>
      </c>
      <c r="K437" s="67">
        <v>4040</v>
      </c>
      <c r="L437" s="67" t="s">
        <v>1145</v>
      </c>
      <c r="M437" s="68" t="s">
        <v>441</v>
      </c>
      <c r="N437" s="68"/>
      <c r="O437" s="69" t="s">
        <v>1301</v>
      </c>
      <c r="P437" s="69" t="s">
        <v>2304</v>
      </c>
    </row>
    <row r="438" spans="1:16" ht="13.5" thickBot="1" x14ac:dyDescent="0.25">
      <c r="A438" s="58" t="str">
        <f t="shared" si="36"/>
        <v> BBS 62 </v>
      </c>
      <c r="B438" s="30" t="str">
        <f t="shared" si="37"/>
        <v>I</v>
      </c>
      <c r="C438" s="58">
        <f t="shared" si="38"/>
        <v>45196.415000000001</v>
      </c>
      <c r="D438" s="28" t="str">
        <f t="shared" si="39"/>
        <v>vis</v>
      </c>
      <c r="E438" s="66">
        <f>VLOOKUP(C438,Active!C$21:E$973,3,FALSE)</f>
        <v>2737.9953665224675</v>
      </c>
      <c r="F438" s="30" t="s">
        <v>425</v>
      </c>
      <c r="G438" s="28" t="str">
        <f t="shared" si="40"/>
        <v>45196.415</v>
      </c>
      <c r="H438" s="58">
        <f t="shared" si="41"/>
        <v>4073</v>
      </c>
      <c r="I438" s="67" t="s">
        <v>2331</v>
      </c>
      <c r="J438" s="68" t="s">
        <v>2332</v>
      </c>
      <c r="K438" s="67">
        <v>4073</v>
      </c>
      <c r="L438" s="67" t="s">
        <v>1049</v>
      </c>
      <c r="M438" s="68" t="s">
        <v>441</v>
      </c>
      <c r="N438" s="68"/>
      <c r="O438" s="69" t="s">
        <v>1301</v>
      </c>
      <c r="P438" s="69" t="s">
        <v>2333</v>
      </c>
    </row>
    <row r="439" spans="1:16" ht="13.5" thickBot="1" x14ac:dyDescent="0.25">
      <c r="A439" s="58" t="str">
        <f t="shared" si="36"/>
        <v> BBS 62 </v>
      </c>
      <c r="B439" s="30" t="str">
        <f t="shared" si="37"/>
        <v>I</v>
      </c>
      <c r="C439" s="58">
        <f t="shared" si="38"/>
        <v>45214.411999999997</v>
      </c>
      <c r="D439" s="28" t="str">
        <f t="shared" si="39"/>
        <v>vis</v>
      </c>
      <c r="E439" s="66">
        <f>VLOOKUP(C439,Active!C$21:E$973,3,FALSE)</f>
        <v>2759.9939459596421</v>
      </c>
      <c r="F439" s="30" t="s">
        <v>425</v>
      </c>
      <c r="G439" s="28" t="str">
        <f t="shared" si="40"/>
        <v>45214.412</v>
      </c>
      <c r="H439" s="58">
        <f t="shared" si="41"/>
        <v>4095</v>
      </c>
      <c r="I439" s="67" t="s">
        <v>2334</v>
      </c>
      <c r="J439" s="68" t="s">
        <v>2335</v>
      </c>
      <c r="K439" s="67">
        <v>4095</v>
      </c>
      <c r="L439" s="67" t="s">
        <v>1229</v>
      </c>
      <c r="M439" s="68" t="s">
        <v>441</v>
      </c>
      <c r="N439" s="68"/>
      <c r="O439" s="69" t="s">
        <v>1234</v>
      </c>
      <c r="P439" s="69" t="s">
        <v>2333</v>
      </c>
    </row>
    <row r="440" spans="1:16" ht="13.5" thickBot="1" x14ac:dyDescent="0.25">
      <c r="A440" s="58" t="str">
        <f t="shared" si="36"/>
        <v> AOEB 1 </v>
      </c>
      <c r="B440" s="30" t="str">
        <f t="shared" si="37"/>
        <v>I</v>
      </c>
      <c r="C440" s="58">
        <f t="shared" si="38"/>
        <v>45217.684000000001</v>
      </c>
      <c r="D440" s="28" t="str">
        <f t="shared" si="39"/>
        <v>vis</v>
      </c>
      <c r="E440" s="66">
        <f>VLOOKUP(C440,Active!C$21:E$973,3,FALSE)</f>
        <v>2763.9934654305844</v>
      </c>
      <c r="F440" s="30" t="s">
        <v>425</v>
      </c>
      <c r="G440" s="28" t="str">
        <f t="shared" si="40"/>
        <v>45217.684</v>
      </c>
      <c r="H440" s="58">
        <f t="shared" si="41"/>
        <v>4099</v>
      </c>
      <c r="I440" s="67" t="s">
        <v>2336</v>
      </c>
      <c r="J440" s="68" t="s">
        <v>2337</v>
      </c>
      <c r="K440" s="67">
        <v>4099</v>
      </c>
      <c r="L440" s="67" t="s">
        <v>1229</v>
      </c>
      <c r="M440" s="68" t="s">
        <v>441</v>
      </c>
      <c r="N440" s="68"/>
      <c r="O440" s="69" t="s">
        <v>2246</v>
      </c>
      <c r="P440" s="69" t="s">
        <v>1911</v>
      </c>
    </row>
    <row r="441" spans="1:16" ht="13.5" thickBot="1" x14ac:dyDescent="0.25">
      <c r="A441" s="58" t="str">
        <f t="shared" si="36"/>
        <v> BBS 62 </v>
      </c>
      <c r="B441" s="30" t="str">
        <f t="shared" si="37"/>
        <v>I</v>
      </c>
      <c r="C441" s="58">
        <f t="shared" si="38"/>
        <v>45228.319000000003</v>
      </c>
      <c r="D441" s="28" t="str">
        <f t="shared" si="39"/>
        <v>vis</v>
      </c>
      <c r="E441" s="66">
        <f>VLOOKUP(C441,Active!C$21:E$973,3,FALSE)</f>
        <v>2776.9931260581584</v>
      </c>
      <c r="F441" s="30" t="s">
        <v>425</v>
      </c>
      <c r="G441" s="28" t="str">
        <f t="shared" si="40"/>
        <v>45228.319</v>
      </c>
      <c r="H441" s="58">
        <f t="shared" si="41"/>
        <v>4112</v>
      </c>
      <c r="I441" s="67" t="s">
        <v>2338</v>
      </c>
      <c r="J441" s="68" t="s">
        <v>2339</v>
      </c>
      <c r="K441" s="67">
        <v>4112</v>
      </c>
      <c r="L441" s="67" t="s">
        <v>1229</v>
      </c>
      <c r="M441" s="68" t="s">
        <v>441</v>
      </c>
      <c r="N441" s="68"/>
      <c r="O441" s="69" t="s">
        <v>1472</v>
      </c>
      <c r="P441" s="69" t="s">
        <v>2333</v>
      </c>
    </row>
    <row r="442" spans="1:16" ht="13.5" thickBot="1" x14ac:dyDescent="0.25">
      <c r="A442" s="58" t="str">
        <f t="shared" si="36"/>
        <v> BBS 62 </v>
      </c>
      <c r="B442" s="30" t="str">
        <f t="shared" si="37"/>
        <v>I</v>
      </c>
      <c r="C442" s="58">
        <f t="shared" si="38"/>
        <v>45228.319000000003</v>
      </c>
      <c r="D442" s="28" t="str">
        <f t="shared" si="39"/>
        <v>vis</v>
      </c>
      <c r="E442" s="66">
        <f>VLOOKUP(C442,Active!C$21:E$973,3,FALSE)</f>
        <v>2776.9931260581584</v>
      </c>
      <c r="F442" s="30" t="s">
        <v>425</v>
      </c>
      <c r="G442" s="28" t="str">
        <f t="shared" si="40"/>
        <v>45228.319</v>
      </c>
      <c r="H442" s="58">
        <f t="shared" si="41"/>
        <v>4112</v>
      </c>
      <c r="I442" s="67" t="s">
        <v>2338</v>
      </c>
      <c r="J442" s="68" t="s">
        <v>2339</v>
      </c>
      <c r="K442" s="67">
        <v>4112</v>
      </c>
      <c r="L442" s="67" t="s">
        <v>1229</v>
      </c>
      <c r="M442" s="68" t="s">
        <v>441</v>
      </c>
      <c r="N442" s="68"/>
      <c r="O442" s="69" t="s">
        <v>1301</v>
      </c>
      <c r="P442" s="69" t="s">
        <v>2333</v>
      </c>
    </row>
    <row r="443" spans="1:16" ht="13.5" thickBot="1" x14ac:dyDescent="0.25">
      <c r="A443" s="58" t="str">
        <f t="shared" si="36"/>
        <v> AOEB 1 </v>
      </c>
      <c r="B443" s="30" t="str">
        <f t="shared" si="37"/>
        <v>I</v>
      </c>
      <c r="C443" s="58">
        <f t="shared" si="38"/>
        <v>45231.593999999997</v>
      </c>
      <c r="D443" s="28" t="str">
        <f t="shared" si="39"/>
        <v>vis</v>
      </c>
      <c r="E443" s="66">
        <f>VLOOKUP(C443,Active!C$21:E$973,3,FALSE)</f>
        <v>2780.9963125701679</v>
      </c>
      <c r="F443" s="30" t="s">
        <v>425</v>
      </c>
      <c r="G443" s="28" t="str">
        <f t="shared" si="40"/>
        <v>45231.594</v>
      </c>
      <c r="H443" s="58">
        <f t="shared" si="41"/>
        <v>4116</v>
      </c>
      <c r="I443" s="67" t="s">
        <v>2340</v>
      </c>
      <c r="J443" s="68" t="s">
        <v>2341</v>
      </c>
      <c r="K443" s="67">
        <v>4116</v>
      </c>
      <c r="L443" s="67" t="s">
        <v>1049</v>
      </c>
      <c r="M443" s="68" t="s">
        <v>441</v>
      </c>
      <c r="N443" s="68"/>
      <c r="O443" s="69" t="s">
        <v>1247</v>
      </c>
      <c r="P443" s="69" t="s">
        <v>1911</v>
      </c>
    </row>
    <row r="444" spans="1:16" ht="13.5" thickBot="1" x14ac:dyDescent="0.25">
      <c r="A444" s="58" t="str">
        <f t="shared" si="36"/>
        <v> BBS 64 </v>
      </c>
      <c r="B444" s="30" t="str">
        <f t="shared" si="37"/>
        <v>I</v>
      </c>
      <c r="C444" s="58">
        <f t="shared" si="38"/>
        <v>45237.319000000003</v>
      </c>
      <c r="D444" s="28" t="str">
        <f t="shared" si="39"/>
        <v>vis</v>
      </c>
      <c r="E444" s="66">
        <f>VLOOKUP(C444,Active!C$21:E$973,3,FALSE)</f>
        <v>2787.9942492972882</v>
      </c>
      <c r="F444" s="30" t="s">
        <v>425</v>
      </c>
      <c r="G444" s="28" t="str">
        <f t="shared" si="40"/>
        <v>45237.319</v>
      </c>
      <c r="H444" s="58">
        <f t="shared" si="41"/>
        <v>4123</v>
      </c>
      <c r="I444" s="67" t="s">
        <v>2342</v>
      </c>
      <c r="J444" s="68" t="s">
        <v>2343</v>
      </c>
      <c r="K444" s="67">
        <v>4123</v>
      </c>
      <c r="L444" s="67" t="s">
        <v>1145</v>
      </c>
      <c r="M444" s="68" t="s">
        <v>441</v>
      </c>
      <c r="N444" s="68"/>
      <c r="O444" s="69" t="s">
        <v>2170</v>
      </c>
      <c r="P444" s="69" t="s">
        <v>2344</v>
      </c>
    </row>
    <row r="445" spans="1:16" ht="13.5" thickBot="1" x14ac:dyDescent="0.25">
      <c r="A445" s="58" t="str">
        <f t="shared" si="36"/>
        <v> BBS 63 </v>
      </c>
      <c r="B445" s="30" t="str">
        <f t="shared" si="37"/>
        <v>I</v>
      </c>
      <c r="C445" s="58">
        <f t="shared" si="38"/>
        <v>45264.315000000002</v>
      </c>
      <c r="D445" s="28" t="str">
        <f t="shared" si="39"/>
        <v>vis</v>
      </c>
      <c r="E445" s="66">
        <f>VLOOKUP(C445,Active!C$21:E$973,3,FALSE)</f>
        <v>2820.9927296265696</v>
      </c>
      <c r="F445" s="30" t="s">
        <v>425</v>
      </c>
      <c r="G445" s="28" t="str">
        <f t="shared" si="40"/>
        <v>45264.315</v>
      </c>
      <c r="H445" s="58">
        <f t="shared" si="41"/>
        <v>4156</v>
      </c>
      <c r="I445" s="67" t="s">
        <v>2345</v>
      </c>
      <c r="J445" s="68" t="s">
        <v>2346</v>
      </c>
      <c r="K445" s="67">
        <v>4156</v>
      </c>
      <c r="L445" s="67" t="s">
        <v>1140</v>
      </c>
      <c r="M445" s="68" t="s">
        <v>441</v>
      </c>
      <c r="N445" s="68"/>
      <c r="O445" s="69" t="s">
        <v>1472</v>
      </c>
      <c r="P445" s="69" t="s">
        <v>2347</v>
      </c>
    </row>
    <row r="446" spans="1:16" ht="13.5" thickBot="1" x14ac:dyDescent="0.25">
      <c r="A446" s="58" t="str">
        <f t="shared" si="36"/>
        <v> BBS 63 </v>
      </c>
      <c r="B446" s="30" t="str">
        <f t="shared" si="37"/>
        <v>I</v>
      </c>
      <c r="C446" s="58">
        <f t="shared" si="38"/>
        <v>45269.224000000002</v>
      </c>
      <c r="D446" s="28" t="str">
        <f t="shared" si="39"/>
        <v>vis</v>
      </c>
      <c r="E446" s="66">
        <f>VLOOKUP(C446,Active!C$21:E$973,3,FALSE)</f>
        <v>2826.9932311800012</v>
      </c>
      <c r="F446" s="30" t="s">
        <v>425</v>
      </c>
      <c r="G446" s="28" t="str">
        <f t="shared" si="40"/>
        <v>45269.224</v>
      </c>
      <c r="H446" s="58">
        <f t="shared" si="41"/>
        <v>4162</v>
      </c>
      <c r="I446" s="67" t="s">
        <v>2348</v>
      </c>
      <c r="J446" s="68" t="s">
        <v>2349</v>
      </c>
      <c r="K446" s="67">
        <v>4162</v>
      </c>
      <c r="L446" s="67" t="s">
        <v>1229</v>
      </c>
      <c r="M446" s="68" t="s">
        <v>441</v>
      </c>
      <c r="N446" s="68"/>
      <c r="O446" s="69" t="s">
        <v>1234</v>
      </c>
      <c r="P446" s="69" t="s">
        <v>2347</v>
      </c>
    </row>
    <row r="447" spans="1:16" ht="13.5" thickBot="1" x14ac:dyDescent="0.25">
      <c r="A447" s="58" t="str">
        <f t="shared" si="36"/>
        <v> BBS 64 </v>
      </c>
      <c r="B447" s="30" t="str">
        <f t="shared" si="37"/>
        <v>I</v>
      </c>
      <c r="C447" s="58">
        <f t="shared" si="38"/>
        <v>45278.224000000002</v>
      </c>
      <c r="D447" s="28" t="str">
        <f t="shared" si="39"/>
        <v>vis</v>
      </c>
      <c r="E447" s="66">
        <f>VLOOKUP(C447,Active!C$21:E$973,3,FALSE)</f>
        <v>2837.994354419131</v>
      </c>
      <c r="F447" s="30" t="s">
        <v>425</v>
      </c>
      <c r="G447" s="28" t="str">
        <f t="shared" si="40"/>
        <v>45278.224</v>
      </c>
      <c r="H447" s="58">
        <f t="shared" si="41"/>
        <v>4173</v>
      </c>
      <c r="I447" s="67" t="s">
        <v>2350</v>
      </c>
      <c r="J447" s="68" t="s">
        <v>2351</v>
      </c>
      <c r="K447" s="67">
        <v>4173</v>
      </c>
      <c r="L447" s="67" t="s">
        <v>1145</v>
      </c>
      <c r="M447" s="68" t="s">
        <v>441</v>
      </c>
      <c r="N447" s="68"/>
      <c r="O447" s="69" t="s">
        <v>1472</v>
      </c>
      <c r="P447" s="69" t="s">
        <v>2344</v>
      </c>
    </row>
    <row r="448" spans="1:16" ht="13.5" thickBot="1" x14ac:dyDescent="0.25">
      <c r="A448" s="58" t="str">
        <f t="shared" si="36"/>
        <v> BBS 65 </v>
      </c>
      <c r="B448" s="30" t="str">
        <f t="shared" si="37"/>
        <v>I</v>
      </c>
      <c r="C448" s="58">
        <f t="shared" si="38"/>
        <v>45384.578999999998</v>
      </c>
      <c r="D448" s="28" t="str">
        <f t="shared" si="39"/>
        <v>vis</v>
      </c>
      <c r="E448" s="66">
        <f>VLOOKUP(C448,Active!C$21:E$973,3,FALSE)</f>
        <v>2967.9970724299742</v>
      </c>
      <c r="F448" s="30" t="s">
        <v>425</v>
      </c>
      <c r="G448" s="28" t="str">
        <f t="shared" si="40"/>
        <v>45384.579</v>
      </c>
      <c r="H448" s="58">
        <f t="shared" si="41"/>
        <v>4303</v>
      </c>
      <c r="I448" s="67" t="s">
        <v>2352</v>
      </c>
      <c r="J448" s="68" t="s">
        <v>2353</v>
      </c>
      <c r="K448" s="67">
        <v>4303</v>
      </c>
      <c r="L448" s="67" t="s">
        <v>426</v>
      </c>
      <c r="M448" s="68" t="s">
        <v>441</v>
      </c>
      <c r="N448" s="68"/>
      <c r="O448" s="69" t="s">
        <v>1234</v>
      </c>
      <c r="P448" s="69" t="s">
        <v>2354</v>
      </c>
    </row>
    <row r="449" spans="1:16" ht="13.5" thickBot="1" x14ac:dyDescent="0.25">
      <c r="A449" s="58" t="str">
        <f t="shared" si="36"/>
        <v> BBS 65 </v>
      </c>
      <c r="B449" s="30" t="str">
        <f t="shared" si="37"/>
        <v>I</v>
      </c>
      <c r="C449" s="58">
        <f t="shared" si="38"/>
        <v>45388.663999999997</v>
      </c>
      <c r="D449" s="28" t="str">
        <f t="shared" si="39"/>
        <v>vis</v>
      </c>
      <c r="E449" s="66">
        <f>VLOOKUP(C449,Active!C$21:E$973,3,FALSE)</f>
        <v>2972.9903600335115</v>
      </c>
      <c r="F449" s="30" t="s">
        <v>425</v>
      </c>
      <c r="G449" s="28" t="str">
        <f t="shared" si="40"/>
        <v>45388.664</v>
      </c>
      <c r="H449" s="58">
        <f t="shared" si="41"/>
        <v>4308</v>
      </c>
      <c r="I449" s="67" t="s">
        <v>2355</v>
      </c>
      <c r="J449" s="68" t="s">
        <v>2356</v>
      </c>
      <c r="K449" s="67">
        <v>4308</v>
      </c>
      <c r="L449" s="67" t="s">
        <v>1336</v>
      </c>
      <c r="M449" s="68" t="s">
        <v>441</v>
      </c>
      <c r="N449" s="68"/>
      <c r="O449" s="69" t="s">
        <v>1234</v>
      </c>
      <c r="P449" s="69" t="s">
        <v>2354</v>
      </c>
    </row>
    <row r="450" spans="1:16" ht="13.5" thickBot="1" x14ac:dyDescent="0.25">
      <c r="A450" s="58" t="str">
        <f t="shared" si="36"/>
        <v> AOEB 1 </v>
      </c>
      <c r="B450" s="30" t="str">
        <f t="shared" si="37"/>
        <v>I</v>
      </c>
      <c r="C450" s="58">
        <f t="shared" si="38"/>
        <v>45460.658000000003</v>
      </c>
      <c r="D450" s="28" t="str">
        <f t="shared" si="39"/>
        <v>vis</v>
      </c>
      <c r="E450" s="66">
        <f>VLOOKUP(C450,Active!C$21:E$973,3,FALSE)</f>
        <v>3060.9920118643968</v>
      </c>
      <c r="F450" s="30" t="s">
        <v>425</v>
      </c>
      <c r="G450" s="28" t="str">
        <f t="shared" si="40"/>
        <v>45460.658</v>
      </c>
      <c r="H450" s="58">
        <f t="shared" si="41"/>
        <v>4396</v>
      </c>
      <c r="I450" s="67" t="s">
        <v>2357</v>
      </c>
      <c r="J450" s="68" t="s">
        <v>2358</v>
      </c>
      <c r="K450" s="67">
        <v>4396</v>
      </c>
      <c r="L450" s="67" t="s">
        <v>1140</v>
      </c>
      <c r="M450" s="68" t="s">
        <v>441</v>
      </c>
      <c r="N450" s="68"/>
      <c r="O450" s="69" t="s">
        <v>1221</v>
      </c>
      <c r="P450" s="69" t="s">
        <v>1911</v>
      </c>
    </row>
    <row r="451" spans="1:16" ht="13.5" thickBot="1" x14ac:dyDescent="0.25">
      <c r="A451" s="58" t="str">
        <f t="shared" si="36"/>
        <v> AOEB 1 </v>
      </c>
      <c r="B451" s="30" t="str">
        <f t="shared" si="37"/>
        <v>I</v>
      </c>
      <c r="C451" s="58">
        <f t="shared" si="38"/>
        <v>45464.749000000003</v>
      </c>
      <c r="D451" s="28" t="str">
        <f t="shared" si="39"/>
        <v>vis</v>
      </c>
      <c r="E451" s="66">
        <f>VLOOKUP(C451,Active!C$21:E$973,3,FALSE)</f>
        <v>3065.992633550095</v>
      </c>
      <c r="F451" s="30" t="s">
        <v>425</v>
      </c>
      <c r="G451" s="28" t="str">
        <f t="shared" si="40"/>
        <v>45464.749</v>
      </c>
      <c r="H451" s="58">
        <f t="shared" si="41"/>
        <v>4401</v>
      </c>
      <c r="I451" s="67" t="s">
        <v>2359</v>
      </c>
      <c r="J451" s="68" t="s">
        <v>2360</v>
      </c>
      <c r="K451" s="67">
        <v>4401</v>
      </c>
      <c r="L451" s="67" t="s">
        <v>1140</v>
      </c>
      <c r="M451" s="68" t="s">
        <v>441</v>
      </c>
      <c r="N451" s="68"/>
      <c r="O451" s="69" t="s">
        <v>1221</v>
      </c>
      <c r="P451" s="69" t="s">
        <v>1911</v>
      </c>
    </row>
    <row r="452" spans="1:16" ht="13.5" thickBot="1" x14ac:dyDescent="0.25">
      <c r="A452" s="58" t="str">
        <f t="shared" si="36"/>
        <v> BBS 67 </v>
      </c>
      <c r="B452" s="30" t="str">
        <f t="shared" si="37"/>
        <v>I</v>
      </c>
      <c r="C452" s="58">
        <f t="shared" si="38"/>
        <v>45502.383999999998</v>
      </c>
      <c r="D452" s="28" t="str">
        <f t="shared" si="39"/>
        <v>vis</v>
      </c>
      <c r="E452" s="66">
        <f>VLOOKUP(C452,Active!C$21:E$973,3,FALSE)</f>
        <v>3111.9956638950489</v>
      </c>
      <c r="F452" s="30" t="s">
        <v>425</v>
      </c>
      <c r="G452" s="28" t="str">
        <f t="shared" si="40"/>
        <v>45502.384</v>
      </c>
      <c r="H452" s="58">
        <f t="shared" si="41"/>
        <v>4447</v>
      </c>
      <c r="I452" s="67" t="s">
        <v>2361</v>
      </c>
      <c r="J452" s="68" t="s">
        <v>2362</v>
      </c>
      <c r="K452" s="67">
        <v>4447</v>
      </c>
      <c r="L452" s="67" t="s">
        <v>1049</v>
      </c>
      <c r="M452" s="68" t="s">
        <v>441</v>
      </c>
      <c r="N452" s="68"/>
      <c r="O452" s="69" t="s">
        <v>1234</v>
      </c>
      <c r="P452" s="69" t="s">
        <v>2363</v>
      </c>
    </row>
    <row r="453" spans="1:16" ht="13.5" thickBot="1" x14ac:dyDescent="0.25">
      <c r="A453" s="58" t="str">
        <f t="shared" si="36"/>
        <v> AOEB 1 </v>
      </c>
      <c r="B453" s="30" t="str">
        <f t="shared" si="37"/>
        <v>I</v>
      </c>
      <c r="C453" s="58">
        <f t="shared" si="38"/>
        <v>45518.739000000001</v>
      </c>
      <c r="D453" s="28" t="str">
        <f t="shared" si="39"/>
        <v>vis</v>
      </c>
      <c r="E453" s="66">
        <f>VLOOKUP(C453,Active!C$21:E$973,3,FALSE)</f>
        <v>3131.9871495146044</v>
      </c>
      <c r="F453" s="30" t="s">
        <v>425</v>
      </c>
      <c r="G453" s="28" t="str">
        <f t="shared" si="40"/>
        <v>45518.739</v>
      </c>
      <c r="H453" s="58">
        <f t="shared" si="41"/>
        <v>4467</v>
      </c>
      <c r="I453" s="67" t="s">
        <v>2364</v>
      </c>
      <c r="J453" s="68" t="s">
        <v>2365</v>
      </c>
      <c r="K453" s="67">
        <v>4467</v>
      </c>
      <c r="L453" s="67" t="s">
        <v>2366</v>
      </c>
      <c r="M453" s="68" t="s">
        <v>441</v>
      </c>
      <c r="N453" s="68"/>
      <c r="O453" s="69" t="s">
        <v>2367</v>
      </c>
      <c r="P453" s="69" t="s">
        <v>1911</v>
      </c>
    </row>
    <row r="454" spans="1:16" ht="13.5" thickBot="1" x14ac:dyDescent="0.25">
      <c r="A454" s="58" t="str">
        <f t="shared" si="36"/>
        <v> AOEB 1 </v>
      </c>
      <c r="B454" s="30" t="str">
        <f t="shared" si="37"/>
        <v>I</v>
      </c>
      <c r="C454" s="58">
        <f t="shared" si="38"/>
        <v>45518.74</v>
      </c>
      <c r="D454" s="28" t="str">
        <f t="shared" si="39"/>
        <v>vis</v>
      </c>
      <c r="E454" s="66">
        <f>VLOOKUP(C454,Active!C$21:E$973,3,FALSE)</f>
        <v>3131.988371861627</v>
      </c>
      <c r="F454" s="30" t="s">
        <v>425</v>
      </c>
      <c r="G454" s="28" t="str">
        <f t="shared" si="40"/>
        <v>45518.740</v>
      </c>
      <c r="H454" s="58">
        <f t="shared" si="41"/>
        <v>4467</v>
      </c>
      <c r="I454" s="67" t="s">
        <v>2368</v>
      </c>
      <c r="J454" s="68" t="s">
        <v>2369</v>
      </c>
      <c r="K454" s="67">
        <v>4467</v>
      </c>
      <c r="L454" s="67" t="s">
        <v>1330</v>
      </c>
      <c r="M454" s="68" t="s">
        <v>441</v>
      </c>
      <c r="N454" s="68"/>
      <c r="O454" s="69" t="s">
        <v>2370</v>
      </c>
      <c r="P454" s="69" t="s">
        <v>1911</v>
      </c>
    </row>
    <row r="455" spans="1:16" ht="13.5" thickBot="1" x14ac:dyDescent="0.25">
      <c r="A455" s="58" t="str">
        <f t="shared" si="36"/>
        <v> AOEB 1 </v>
      </c>
      <c r="B455" s="30" t="str">
        <f t="shared" si="37"/>
        <v>I</v>
      </c>
      <c r="C455" s="58">
        <f t="shared" si="38"/>
        <v>45522.834999999999</v>
      </c>
      <c r="D455" s="28" t="str">
        <f t="shared" si="39"/>
        <v>vis</v>
      </c>
      <c r="E455" s="66">
        <f>VLOOKUP(C455,Active!C$21:E$973,3,FALSE)</f>
        <v>3136.9938829354323</v>
      </c>
      <c r="F455" s="30" t="s">
        <v>425</v>
      </c>
      <c r="G455" s="28" t="str">
        <f t="shared" si="40"/>
        <v>45522.835</v>
      </c>
      <c r="H455" s="58">
        <f t="shared" si="41"/>
        <v>4472</v>
      </c>
      <c r="I455" s="67" t="s">
        <v>2371</v>
      </c>
      <c r="J455" s="68" t="s">
        <v>2372</v>
      </c>
      <c r="K455" s="67">
        <v>4472</v>
      </c>
      <c r="L455" s="67" t="s">
        <v>1229</v>
      </c>
      <c r="M455" s="68" t="s">
        <v>441</v>
      </c>
      <c r="N455" s="68"/>
      <c r="O455" s="69" t="s">
        <v>2367</v>
      </c>
      <c r="P455" s="69" t="s">
        <v>1911</v>
      </c>
    </row>
    <row r="456" spans="1:16" ht="13.5" thickBot="1" x14ac:dyDescent="0.25">
      <c r="A456" s="58" t="str">
        <f t="shared" si="36"/>
        <v> AOEB 1 </v>
      </c>
      <c r="B456" s="30" t="str">
        <f t="shared" si="37"/>
        <v>I</v>
      </c>
      <c r="C456" s="58">
        <f t="shared" si="38"/>
        <v>45522.836000000003</v>
      </c>
      <c r="D456" s="28" t="str">
        <f t="shared" si="39"/>
        <v>vis</v>
      </c>
      <c r="E456" s="66">
        <f>VLOOKUP(C456,Active!C$21:E$973,3,FALSE)</f>
        <v>3136.9951052824636</v>
      </c>
      <c r="F456" s="30" t="s">
        <v>425</v>
      </c>
      <c r="G456" s="28" t="str">
        <f t="shared" si="40"/>
        <v>45522.836</v>
      </c>
      <c r="H456" s="58">
        <f t="shared" si="41"/>
        <v>4472</v>
      </c>
      <c r="I456" s="67" t="s">
        <v>2373</v>
      </c>
      <c r="J456" s="68" t="s">
        <v>2374</v>
      </c>
      <c r="K456" s="67">
        <v>4472</v>
      </c>
      <c r="L456" s="67" t="s">
        <v>1145</v>
      </c>
      <c r="M456" s="68" t="s">
        <v>441</v>
      </c>
      <c r="N456" s="68"/>
      <c r="O456" s="69" t="s">
        <v>1247</v>
      </c>
      <c r="P456" s="69" t="s">
        <v>1911</v>
      </c>
    </row>
    <row r="457" spans="1:16" ht="13.5" thickBot="1" x14ac:dyDescent="0.25">
      <c r="A457" s="58" t="str">
        <f t="shared" si="36"/>
        <v> AOEB 1 </v>
      </c>
      <c r="B457" s="30" t="str">
        <f t="shared" si="37"/>
        <v>I</v>
      </c>
      <c r="C457" s="58">
        <f t="shared" si="38"/>
        <v>45523.654000000002</v>
      </c>
      <c r="D457" s="28" t="str">
        <f t="shared" si="39"/>
        <v>vis</v>
      </c>
      <c r="E457" s="66">
        <f>VLOOKUP(C457,Active!C$21:E$973,3,FALSE)</f>
        <v>3137.994985150197</v>
      </c>
      <c r="F457" s="30" t="s">
        <v>425</v>
      </c>
      <c r="G457" s="28" t="str">
        <f t="shared" si="40"/>
        <v>45523.654</v>
      </c>
      <c r="H457" s="58">
        <f t="shared" si="41"/>
        <v>4473</v>
      </c>
      <c r="I457" s="67" t="s">
        <v>2375</v>
      </c>
      <c r="J457" s="68" t="s">
        <v>2376</v>
      </c>
      <c r="K457" s="67">
        <v>4473</v>
      </c>
      <c r="L457" s="67" t="s">
        <v>1145</v>
      </c>
      <c r="M457" s="68" t="s">
        <v>441</v>
      </c>
      <c r="N457" s="68"/>
      <c r="O457" s="69" t="s">
        <v>1247</v>
      </c>
      <c r="P457" s="69" t="s">
        <v>1911</v>
      </c>
    </row>
    <row r="458" spans="1:16" ht="13.5" thickBot="1" x14ac:dyDescent="0.25">
      <c r="A458" s="58" t="str">
        <f t="shared" si="36"/>
        <v> BBS 67 </v>
      </c>
      <c r="B458" s="30" t="str">
        <f t="shared" si="37"/>
        <v>I</v>
      </c>
      <c r="C458" s="58">
        <f t="shared" si="38"/>
        <v>45533.468999999997</v>
      </c>
      <c r="D458" s="28" t="str">
        <f t="shared" si="39"/>
        <v>vis</v>
      </c>
      <c r="E458" s="66">
        <f>VLOOKUP(C458,Active!C$21:E$973,3,FALSE)</f>
        <v>3149.9923212159752</v>
      </c>
      <c r="F458" s="30" t="s">
        <v>425</v>
      </c>
      <c r="G458" s="28" t="str">
        <f t="shared" si="40"/>
        <v>45533.469</v>
      </c>
      <c r="H458" s="58">
        <f t="shared" si="41"/>
        <v>4485</v>
      </c>
      <c r="I458" s="67" t="s">
        <v>2377</v>
      </c>
      <c r="J458" s="68" t="s">
        <v>2378</v>
      </c>
      <c r="K458" s="67">
        <v>4485</v>
      </c>
      <c r="L458" s="67" t="s">
        <v>1140</v>
      </c>
      <c r="M458" s="68" t="s">
        <v>441</v>
      </c>
      <c r="N458" s="68"/>
      <c r="O458" s="69" t="s">
        <v>2379</v>
      </c>
      <c r="P458" s="69" t="s">
        <v>2363</v>
      </c>
    </row>
    <row r="459" spans="1:16" ht="13.5" thickBot="1" x14ac:dyDescent="0.25">
      <c r="A459" s="58" t="str">
        <f t="shared" ref="A459:A522" si="42">P459</f>
        <v> BBS 67 </v>
      </c>
      <c r="B459" s="30" t="str">
        <f t="shared" ref="B459:B522" si="43">IF(H459=INT(H459),"I","II")</f>
        <v>I</v>
      </c>
      <c r="C459" s="58">
        <f t="shared" ref="C459:C522" si="44">1*G459</f>
        <v>45533.472999999998</v>
      </c>
      <c r="D459" s="28" t="str">
        <f t="shared" ref="D459:D522" si="45">VLOOKUP(F459,I$1:J$5,2,FALSE)</f>
        <v>vis</v>
      </c>
      <c r="E459" s="66">
        <f>VLOOKUP(C459,Active!C$21:E$973,3,FALSE)</f>
        <v>3149.9972106040823</v>
      </c>
      <c r="F459" s="30" t="s">
        <v>425</v>
      </c>
      <c r="G459" s="28" t="str">
        <f t="shared" ref="G459:G522" si="46">MID(I459,3,LEN(I459)-3)</f>
        <v>45533.473</v>
      </c>
      <c r="H459" s="58">
        <f t="shared" ref="H459:H522" si="47">1*K459</f>
        <v>4485</v>
      </c>
      <c r="I459" s="67" t="s">
        <v>2380</v>
      </c>
      <c r="J459" s="68" t="s">
        <v>2381</v>
      </c>
      <c r="K459" s="67">
        <v>4485</v>
      </c>
      <c r="L459" s="67" t="s">
        <v>426</v>
      </c>
      <c r="M459" s="68" t="s">
        <v>441</v>
      </c>
      <c r="N459" s="68"/>
      <c r="O459" s="69" t="s">
        <v>1301</v>
      </c>
      <c r="P459" s="69" t="s">
        <v>2363</v>
      </c>
    </row>
    <row r="460" spans="1:16" ht="13.5" thickBot="1" x14ac:dyDescent="0.25">
      <c r="A460" s="58" t="str">
        <f t="shared" si="42"/>
        <v> BBS 68 </v>
      </c>
      <c r="B460" s="30" t="str">
        <f t="shared" si="43"/>
        <v>I</v>
      </c>
      <c r="C460" s="58">
        <f t="shared" si="44"/>
        <v>45569.468999999997</v>
      </c>
      <c r="D460" s="28" t="str">
        <f t="shared" si="45"/>
        <v>vis</v>
      </c>
      <c r="E460" s="66">
        <f>VLOOKUP(C460,Active!C$21:E$973,3,FALSE)</f>
        <v>3193.9968141724939</v>
      </c>
      <c r="F460" s="30" t="s">
        <v>425</v>
      </c>
      <c r="G460" s="28" t="str">
        <f t="shared" si="46"/>
        <v>45569.469</v>
      </c>
      <c r="H460" s="58">
        <f t="shared" si="47"/>
        <v>4529</v>
      </c>
      <c r="I460" s="67" t="s">
        <v>2382</v>
      </c>
      <c r="J460" s="68" t="s">
        <v>2383</v>
      </c>
      <c r="K460" s="67">
        <v>4529</v>
      </c>
      <c r="L460" s="67" t="s">
        <v>426</v>
      </c>
      <c r="M460" s="68" t="s">
        <v>441</v>
      </c>
      <c r="N460" s="68"/>
      <c r="O460" s="69" t="s">
        <v>1234</v>
      </c>
      <c r="P460" s="69" t="s">
        <v>2384</v>
      </c>
    </row>
    <row r="461" spans="1:16" ht="13.5" thickBot="1" x14ac:dyDescent="0.25">
      <c r="A461" s="58" t="str">
        <f t="shared" si="42"/>
        <v> BBS 68 </v>
      </c>
      <c r="B461" s="30" t="str">
        <f t="shared" si="43"/>
        <v>I</v>
      </c>
      <c r="C461" s="58">
        <f t="shared" si="44"/>
        <v>45574.375</v>
      </c>
      <c r="D461" s="28" t="str">
        <f t="shared" si="45"/>
        <v>vis</v>
      </c>
      <c r="E461" s="66">
        <f>VLOOKUP(C461,Active!C$21:E$973,3,FALSE)</f>
        <v>3199.9936486848492</v>
      </c>
      <c r="F461" s="30" t="s">
        <v>425</v>
      </c>
      <c r="G461" s="28" t="str">
        <f t="shared" si="46"/>
        <v>45574.375</v>
      </c>
      <c r="H461" s="58">
        <f t="shared" si="47"/>
        <v>4535</v>
      </c>
      <c r="I461" s="67" t="s">
        <v>2385</v>
      </c>
      <c r="J461" s="68" t="s">
        <v>2386</v>
      </c>
      <c r="K461" s="67">
        <v>4535</v>
      </c>
      <c r="L461" s="67" t="s">
        <v>1229</v>
      </c>
      <c r="M461" s="68" t="s">
        <v>441</v>
      </c>
      <c r="N461" s="68"/>
      <c r="O461" s="69" t="s">
        <v>1472</v>
      </c>
      <c r="P461" s="69" t="s">
        <v>2384</v>
      </c>
    </row>
    <row r="462" spans="1:16" ht="13.5" thickBot="1" x14ac:dyDescent="0.25">
      <c r="A462" s="58" t="str">
        <f t="shared" si="42"/>
        <v> BBS 68 </v>
      </c>
      <c r="B462" s="30" t="str">
        <f t="shared" si="43"/>
        <v>I</v>
      </c>
      <c r="C462" s="58">
        <f t="shared" si="44"/>
        <v>45579.285000000003</v>
      </c>
      <c r="D462" s="28" t="str">
        <f t="shared" si="45"/>
        <v>vis</v>
      </c>
      <c r="E462" s="66">
        <f>VLOOKUP(C462,Active!C$21:E$973,3,FALSE)</f>
        <v>3205.995372585312</v>
      </c>
      <c r="F462" s="30" t="s">
        <v>425</v>
      </c>
      <c r="G462" s="28" t="str">
        <f t="shared" si="46"/>
        <v>45579.285</v>
      </c>
      <c r="H462" s="58">
        <f t="shared" si="47"/>
        <v>4541</v>
      </c>
      <c r="I462" s="67" t="s">
        <v>2387</v>
      </c>
      <c r="J462" s="68" t="s">
        <v>2388</v>
      </c>
      <c r="K462" s="67">
        <v>4541</v>
      </c>
      <c r="L462" s="67" t="s">
        <v>1049</v>
      </c>
      <c r="M462" s="68" t="s">
        <v>441</v>
      </c>
      <c r="N462" s="68"/>
      <c r="O462" s="69" t="s">
        <v>2319</v>
      </c>
      <c r="P462" s="69" t="s">
        <v>2384</v>
      </c>
    </row>
    <row r="463" spans="1:16" ht="13.5" thickBot="1" x14ac:dyDescent="0.25">
      <c r="A463" s="58" t="str">
        <f t="shared" si="42"/>
        <v> AOEB 1 </v>
      </c>
      <c r="B463" s="30" t="str">
        <f t="shared" si="43"/>
        <v>I</v>
      </c>
      <c r="C463" s="58">
        <f t="shared" si="44"/>
        <v>45586.646000000001</v>
      </c>
      <c r="D463" s="28" t="str">
        <f t="shared" si="45"/>
        <v>vis</v>
      </c>
      <c r="E463" s="66">
        <f>VLOOKUP(C463,Active!C$21:E$973,3,FALSE)</f>
        <v>3214.99306904789</v>
      </c>
      <c r="F463" s="30" t="s">
        <v>425</v>
      </c>
      <c r="G463" s="28" t="str">
        <f t="shared" si="46"/>
        <v>45586.646</v>
      </c>
      <c r="H463" s="58">
        <f t="shared" si="47"/>
        <v>4550</v>
      </c>
      <c r="I463" s="67" t="s">
        <v>2389</v>
      </c>
      <c r="J463" s="68" t="s">
        <v>2390</v>
      </c>
      <c r="K463" s="67">
        <v>4550</v>
      </c>
      <c r="L463" s="67" t="s">
        <v>1229</v>
      </c>
      <c r="M463" s="68" t="s">
        <v>441</v>
      </c>
      <c r="N463" s="68"/>
      <c r="O463" s="69" t="s">
        <v>2391</v>
      </c>
      <c r="P463" s="69" t="s">
        <v>1911</v>
      </c>
    </row>
    <row r="464" spans="1:16" ht="13.5" thickBot="1" x14ac:dyDescent="0.25">
      <c r="A464" s="58" t="str">
        <f t="shared" si="42"/>
        <v> BBS 68 </v>
      </c>
      <c r="B464" s="30" t="str">
        <f t="shared" si="43"/>
        <v>I</v>
      </c>
      <c r="C464" s="58">
        <f t="shared" si="44"/>
        <v>45592.370999999999</v>
      </c>
      <c r="D464" s="28" t="str">
        <f t="shared" si="45"/>
        <v>vis</v>
      </c>
      <c r="E464" s="66">
        <f>VLOOKUP(C464,Active!C$21:E$973,3,FALSE)</f>
        <v>3221.9910057750012</v>
      </c>
      <c r="F464" s="30" t="s">
        <v>425</v>
      </c>
      <c r="G464" s="28" t="str">
        <f t="shared" si="46"/>
        <v>45592.371</v>
      </c>
      <c r="H464" s="58">
        <f t="shared" si="47"/>
        <v>4557</v>
      </c>
      <c r="I464" s="67" t="s">
        <v>2392</v>
      </c>
      <c r="J464" s="68" t="s">
        <v>2393</v>
      </c>
      <c r="K464" s="67">
        <v>4557</v>
      </c>
      <c r="L464" s="67" t="s">
        <v>1660</v>
      </c>
      <c r="M464" s="68" t="s">
        <v>441</v>
      </c>
      <c r="N464" s="68"/>
      <c r="O464" s="69" t="s">
        <v>2170</v>
      </c>
      <c r="P464" s="69" t="s">
        <v>2384</v>
      </c>
    </row>
    <row r="465" spans="1:16" ht="13.5" thickBot="1" x14ac:dyDescent="0.25">
      <c r="A465" s="58" t="str">
        <f t="shared" si="42"/>
        <v> BBS 68 </v>
      </c>
      <c r="B465" s="30" t="str">
        <f t="shared" si="43"/>
        <v>I</v>
      </c>
      <c r="C465" s="58">
        <f t="shared" si="44"/>
        <v>45597.284</v>
      </c>
      <c r="D465" s="28" t="str">
        <f t="shared" si="45"/>
        <v>vis</v>
      </c>
      <c r="E465" s="66">
        <f>VLOOKUP(C465,Active!C$21:E$973,3,FALSE)</f>
        <v>3227.9963967165399</v>
      </c>
      <c r="F465" s="30" t="s">
        <v>425</v>
      </c>
      <c r="G465" s="28" t="str">
        <f t="shared" si="46"/>
        <v>45597.284</v>
      </c>
      <c r="H465" s="58">
        <f t="shared" si="47"/>
        <v>4563</v>
      </c>
      <c r="I465" s="67" t="s">
        <v>2394</v>
      </c>
      <c r="J465" s="68" t="s">
        <v>2395</v>
      </c>
      <c r="K465" s="67">
        <v>4563</v>
      </c>
      <c r="L465" s="67" t="s">
        <v>1049</v>
      </c>
      <c r="M465" s="68" t="s">
        <v>441</v>
      </c>
      <c r="N465" s="68"/>
      <c r="O465" s="69" t="s">
        <v>1472</v>
      </c>
      <c r="P465" s="69" t="s">
        <v>2384</v>
      </c>
    </row>
    <row r="466" spans="1:16" ht="13.5" thickBot="1" x14ac:dyDescent="0.25">
      <c r="A466" s="58" t="str">
        <f t="shared" si="42"/>
        <v> AOEB 1 </v>
      </c>
      <c r="B466" s="30" t="str">
        <f t="shared" si="43"/>
        <v>I</v>
      </c>
      <c r="C466" s="58">
        <f t="shared" si="44"/>
        <v>45604.639000000003</v>
      </c>
      <c r="D466" s="28" t="str">
        <f t="shared" si="45"/>
        <v>vis</v>
      </c>
      <c r="E466" s="66">
        <f>VLOOKUP(C466,Active!C$21:E$973,3,FALSE)</f>
        <v>3236.9867590969661</v>
      </c>
      <c r="F466" s="30" t="s">
        <v>425</v>
      </c>
      <c r="G466" s="28" t="str">
        <f t="shared" si="46"/>
        <v>45604.639</v>
      </c>
      <c r="H466" s="58">
        <f t="shared" si="47"/>
        <v>4572</v>
      </c>
      <c r="I466" s="67" t="s">
        <v>2396</v>
      </c>
      <c r="J466" s="68" t="s">
        <v>2397</v>
      </c>
      <c r="K466" s="67">
        <v>4572</v>
      </c>
      <c r="L466" s="67" t="s">
        <v>2218</v>
      </c>
      <c r="M466" s="68" t="s">
        <v>441</v>
      </c>
      <c r="N466" s="68"/>
      <c r="O466" s="69" t="s">
        <v>2391</v>
      </c>
      <c r="P466" s="69" t="s">
        <v>1911</v>
      </c>
    </row>
    <row r="467" spans="1:16" ht="13.5" thickBot="1" x14ac:dyDescent="0.25">
      <c r="A467" s="58" t="str">
        <f t="shared" si="42"/>
        <v> BBS 68 </v>
      </c>
      <c r="B467" s="30" t="str">
        <f t="shared" si="43"/>
        <v>I</v>
      </c>
      <c r="C467" s="58">
        <f t="shared" si="44"/>
        <v>45606.279000000002</v>
      </c>
      <c r="D467" s="28" t="str">
        <f t="shared" si="45"/>
        <v>vis</v>
      </c>
      <c r="E467" s="66">
        <f>VLOOKUP(C467,Active!C$21:E$973,3,FALSE)</f>
        <v>3238.9914082205401</v>
      </c>
      <c r="F467" s="30" t="s">
        <v>425</v>
      </c>
      <c r="G467" s="28" t="str">
        <f t="shared" si="46"/>
        <v>45606.279</v>
      </c>
      <c r="H467" s="58">
        <f t="shared" si="47"/>
        <v>4574</v>
      </c>
      <c r="I467" s="67" t="s">
        <v>2398</v>
      </c>
      <c r="J467" s="68" t="s">
        <v>2399</v>
      </c>
      <c r="K467" s="67">
        <v>4574</v>
      </c>
      <c r="L467" s="67" t="s">
        <v>1660</v>
      </c>
      <c r="M467" s="68" t="s">
        <v>441</v>
      </c>
      <c r="N467" s="68"/>
      <c r="O467" s="69" t="s">
        <v>1234</v>
      </c>
      <c r="P467" s="69" t="s">
        <v>2384</v>
      </c>
    </row>
    <row r="468" spans="1:16" ht="13.5" thickBot="1" x14ac:dyDescent="0.25">
      <c r="A468" s="58" t="str">
        <f t="shared" si="42"/>
        <v> BBS 68 </v>
      </c>
      <c r="B468" s="30" t="str">
        <f t="shared" si="43"/>
        <v>I</v>
      </c>
      <c r="C468" s="58">
        <f t="shared" si="44"/>
        <v>45606.28</v>
      </c>
      <c r="D468" s="28" t="str">
        <f t="shared" si="45"/>
        <v>vis</v>
      </c>
      <c r="E468" s="66">
        <f>VLOOKUP(C468,Active!C$21:E$973,3,FALSE)</f>
        <v>3238.9926305675626</v>
      </c>
      <c r="F468" s="30" t="s">
        <v>425</v>
      </c>
      <c r="G468" s="28" t="str">
        <f t="shared" si="46"/>
        <v>45606.280</v>
      </c>
      <c r="H468" s="58">
        <f t="shared" si="47"/>
        <v>4574</v>
      </c>
      <c r="I468" s="67" t="s">
        <v>2400</v>
      </c>
      <c r="J468" s="68" t="s">
        <v>2401</v>
      </c>
      <c r="K468" s="67">
        <v>4574</v>
      </c>
      <c r="L468" s="67" t="s">
        <v>1140</v>
      </c>
      <c r="M468" s="68" t="s">
        <v>441</v>
      </c>
      <c r="N468" s="68"/>
      <c r="O468" s="69" t="s">
        <v>1301</v>
      </c>
      <c r="P468" s="69" t="s">
        <v>2384</v>
      </c>
    </row>
    <row r="469" spans="1:16" ht="13.5" thickBot="1" x14ac:dyDescent="0.25">
      <c r="A469" s="58" t="str">
        <f t="shared" si="42"/>
        <v> BBS 68 </v>
      </c>
      <c r="B469" s="30" t="str">
        <f t="shared" si="43"/>
        <v>I</v>
      </c>
      <c r="C469" s="58">
        <f t="shared" si="44"/>
        <v>45606.288999999997</v>
      </c>
      <c r="D469" s="28" t="str">
        <f t="shared" si="45"/>
        <v>vis</v>
      </c>
      <c r="E469" s="66">
        <f>VLOOKUP(C469,Active!C$21:E$973,3,FALSE)</f>
        <v>3239.0036316907995</v>
      </c>
      <c r="F469" s="30" t="s">
        <v>425</v>
      </c>
      <c r="G469" s="28" t="str">
        <f t="shared" si="46"/>
        <v>45606.289</v>
      </c>
      <c r="H469" s="58">
        <f t="shared" si="47"/>
        <v>4574</v>
      </c>
      <c r="I469" s="67" t="s">
        <v>2402</v>
      </c>
      <c r="J469" s="68" t="s">
        <v>2403</v>
      </c>
      <c r="K469" s="67">
        <v>4574</v>
      </c>
      <c r="L469" s="67" t="s">
        <v>1027</v>
      </c>
      <c r="M469" s="68" t="s">
        <v>441</v>
      </c>
      <c r="N469" s="68"/>
      <c r="O469" s="69" t="s">
        <v>1472</v>
      </c>
      <c r="P469" s="69" t="s">
        <v>2384</v>
      </c>
    </row>
    <row r="470" spans="1:16" ht="13.5" thickBot="1" x14ac:dyDescent="0.25">
      <c r="A470" s="58" t="str">
        <f t="shared" si="42"/>
        <v> BBS 69 </v>
      </c>
      <c r="B470" s="30" t="str">
        <f t="shared" si="43"/>
        <v>I</v>
      </c>
      <c r="C470" s="58">
        <f t="shared" si="44"/>
        <v>45615.284</v>
      </c>
      <c r="D470" s="28" t="str">
        <f t="shared" si="45"/>
        <v>vis</v>
      </c>
      <c r="E470" s="66">
        <f>VLOOKUP(C470,Active!C$21:E$973,3,FALSE)</f>
        <v>3249.9986431947996</v>
      </c>
      <c r="F470" s="30" t="s">
        <v>425</v>
      </c>
      <c r="G470" s="28" t="str">
        <f t="shared" si="46"/>
        <v>45615.284</v>
      </c>
      <c r="H470" s="58">
        <f t="shared" si="47"/>
        <v>4585</v>
      </c>
      <c r="I470" s="67" t="s">
        <v>2404</v>
      </c>
      <c r="J470" s="68" t="s">
        <v>2405</v>
      </c>
      <c r="K470" s="67">
        <v>4585</v>
      </c>
      <c r="L470" s="67" t="s">
        <v>1151</v>
      </c>
      <c r="M470" s="68" t="s">
        <v>441</v>
      </c>
      <c r="N470" s="68"/>
      <c r="O470" s="69" t="s">
        <v>2170</v>
      </c>
      <c r="P470" s="69" t="s">
        <v>2406</v>
      </c>
    </row>
    <row r="471" spans="1:16" ht="13.5" thickBot="1" x14ac:dyDescent="0.25">
      <c r="A471" s="58" t="str">
        <f t="shared" si="42"/>
        <v> BBS 69 </v>
      </c>
      <c r="B471" s="30" t="str">
        <f t="shared" si="43"/>
        <v>I</v>
      </c>
      <c r="C471" s="58">
        <f t="shared" si="44"/>
        <v>45624.281000000003</v>
      </c>
      <c r="D471" s="28" t="str">
        <f t="shared" si="45"/>
        <v>vis</v>
      </c>
      <c r="E471" s="66">
        <f>VLOOKUP(C471,Active!C$21:E$973,3,FALSE)</f>
        <v>3260.996099392853</v>
      </c>
      <c r="F471" s="30" t="s">
        <v>425</v>
      </c>
      <c r="G471" s="28" t="str">
        <f t="shared" si="46"/>
        <v>45624.281</v>
      </c>
      <c r="H471" s="58">
        <f t="shared" si="47"/>
        <v>4596</v>
      </c>
      <c r="I471" s="67" t="s">
        <v>2407</v>
      </c>
      <c r="J471" s="68" t="s">
        <v>2408</v>
      </c>
      <c r="K471" s="67">
        <v>4596</v>
      </c>
      <c r="L471" s="67" t="s">
        <v>1049</v>
      </c>
      <c r="M471" s="68" t="s">
        <v>441</v>
      </c>
      <c r="N471" s="68"/>
      <c r="O471" s="69" t="s">
        <v>2170</v>
      </c>
      <c r="P471" s="69" t="s">
        <v>2406</v>
      </c>
    </row>
    <row r="472" spans="1:16" ht="13.5" thickBot="1" x14ac:dyDescent="0.25">
      <c r="A472" s="58" t="str">
        <f t="shared" si="42"/>
        <v> BBS 69 </v>
      </c>
      <c r="B472" s="30" t="str">
        <f t="shared" si="43"/>
        <v>I</v>
      </c>
      <c r="C472" s="58">
        <f t="shared" si="44"/>
        <v>45642.275999999998</v>
      </c>
      <c r="D472" s="28" t="str">
        <f t="shared" si="45"/>
        <v>vis</v>
      </c>
      <c r="E472" s="66">
        <f>VLOOKUP(C472,Active!C$21:E$973,3,FALSE)</f>
        <v>3282.9922341359738</v>
      </c>
      <c r="F472" s="30" t="s">
        <v>425</v>
      </c>
      <c r="G472" s="28" t="str">
        <f t="shared" si="46"/>
        <v>45642.276</v>
      </c>
      <c r="H472" s="58">
        <f t="shared" si="47"/>
        <v>4618</v>
      </c>
      <c r="I472" s="67" t="s">
        <v>2409</v>
      </c>
      <c r="J472" s="68" t="s">
        <v>2410</v>
      </c>
      <c r="K472" s="67">
        <v>4618</v>
      </c>
      <c r="L472" s="67" t="s">
        <v>1140</v>
      </c>
      <c r="M472" s="68" t="s">
        <v>441</v>
      </c>
      <c r="N472" s="68"/>
      <c r="O472" s="69" t="s">
        <v>1301</v>
      </c>
      <c r="P472" s="69" t="s">
        <v>2406</v>
      </c>
    </row>
    <row r="473" spans="1:16" ht="13.5" thickBot="1" x14ac:dyDescent="0.25">
      <c r="A473" s="58" t="str">
        <f t="shared" si="42"/>
        <v> BRNO 26 </v>
      </c>
      <c r="B473" s="30" t="str">
        <f t="shared" si="43"/>
        <v>I</v>
      </c>
      <c r="C473" s="58">
        <f t="shared" si="44"/>
        <v>45651.275000000001</v>
      </c>
      <c r="D473" s="28" t="str">
        <f t="shared" si="45"/>
        <v>vis</v>
      </c>
      <c r="E473" s="66">
        <f>VLOOKUP(C473,Active!C$21:E$973,3,FALSE)</f>
        <v>3293.9921350280811</v>
      </c>
      <c r="F473" s="30" t="s">
        <v>425</v>
      </c>
      <c r="G473" s="28" t="str">
        <f t="shared" si="46"/>
        <v>45651.275</v>
      </c>
      <c r="H473" s="58">
        <f t="shared" si="47"/>
        <v>4629</v>
      </c>
      <c r="I473" s="67" t="s">
        <v>2411</v>
      </c>
      <c r="J473" s="68" t="s">
        <v>2412</v>
      </c>
      <c r="K473" s="67">
        <v>4629</v>
      </c>
      <c r="L473" s="67" t="s">
        <v>1140</v>
      </c>
      <c r="M473" s="68" t="s">
        <v>441</v>
      </c>
      <c r="N473" s="68"/>
      <c r="O473" s="69" t="s">
        <v>2413</v>
      </c>
      <c r="P473" s="69" t="s">
        <v>2240</v>
      </c>
    </row>
    <row r="474" spans="1:16" ht="13.5" thickBot="1" x14ac:dyDescent="0.25">
      <c r="A474" s="58" t="str">
        <f t="shared" si="42"/>
        <v> BRNO 26 </v>
      </c>
      <c r="B474" s="30" t="str">
        <f t="shared" si="43"/>
        <v>I</v>
      </c>
      <c r="C474" s="58">
        <f t="shared" si="44"/>
        <v>45651.279000000002</v>
      </c>
      <c r="D474" s="28" t="str">
        <f t="shared" si="45"/>
        <v>vis</v>
      </c>
      <c r="E474" s="66">
        <f>VLOOKUP(C474,Active!C$21:E$973,3,FALSE)</f>
        <v>3293.9970244161887</v>
      </c>
      <c r="F474" s="30" t="s">
        <v>425</v>
      </c>
      <c r="G474" s="28" t="str">
        <f t="shared" si="46"/>
        <v>45651.279</v>
      </c>
      <c r="H474" s="58">
        <f t="shared" si="47"/>
        <v>4629</v>
      </c>
      <c r="I474" s="67" t="s">
        <v>2414</v>
      </c>
      <c r="J474" s="68" t="s">
        <v>2415</v>
      </c>
      <c r="K474" s="67">
        <v>4629</v>
      </c>
      <c r="L474" s="67" t="s">
        <v>426</v>
      </c>
      <c r="M474" s="68" t="s">
        <v>441</v>
      </c>
      <c r="N474" s="68"/>
      <c r="O474" s="69" t="s">
        <v>2416</v>
      </c>
      <c r="P474" s="69" t="s">
        <v>2240</v>
      </c>
    </row>
    <row r="475" spans="1:16" ht="13.5" thickBot="1" x14ac:dyDescent="0.25">
      <c r="A475" s="58" t="str">
        <f t="shared" si="42"/>
        <v> BBS 72 </v>
      </c>
      <c r="B475" s="30" t="str">
        <f t="shared" si="43"/>
        <v>I</v>
      </c>
      <c r="C475" s="58">
        <f t="shared" si="44"/>
        <v>45821.438000000002</v>
      </c>
      <c r="D475" s="28" t="str">
        <f t="shared" si="45"/>
        <v>vis</v>
      </c>
      <c r="E475" s="66">
        <f>VLOOKUP(C475,Active!C$21:E$973,3,FALSE)</f>
        <v>3501.990372110306</v>
      </c>
      <c r="F475" s="30" t="s">
        <v>425</v>
      </c>
      <c r="G475" s="28" t="str">
        <f t="shared" si="46"/>
        <v>45821.438</v>
      </c>
      <c r="H475" s="58">
        <f t="shared" si="47"/>
        <v>4837</v>
      </c>
      <c r="I475" s="67" t="s">
        <v>2417</v>
      </c>
      <c r="J475" s="68" t="s">
        <v>2418</v>
      </c>
      <c r="K475" s="67">
        <v>4837</v>
      </c>
      <c r="L475" s="67" t="s">
        <v>1336</v>
      </c>
      <c r="M475" s="68" t="s">
        <v>441</v>
      </c>
      <c r="N475" s="68"/>
      <c r="O475" s="69" t="s">
        <v>2379</v>
      </c>
      <c r="P475" s="69" t="s">
        <v>2419</v>
      </c>
    </row>
    <row r="476" spans="1:16" ht="13.5" thickBot="1" x14ac:dyDescent="0.25">
      <c r="A476" s="58" t="str">
        <f t="shared" si="42"/>
        <v> BBS 72 </v>
      </c>
      <c r="B476" s="30" t="str">
        <f t="shared" si="43"/>
        <v>I</v>
      </c>
      <c r="C476" s="58">
        <f t="shared" si="44"/>
        <v>45830.438999999998</v>
      </c>
      <c r="D476" s="28" t="str">
        <f t="shared" si="45"/>
        <v>vis</v>
      </c>
      <c r="E476" s="66">
        <f>VLOOKUP(C476,Active!C$21:E$973,3,FALSE)</f>
        <v>3512.9927176964584</v>
      </c>
      <c r="F476" s="30" t="s">
        <v>425</v>
      </c>
      <c r="G476" s="28" t="str">
        <f t="shared" si="46"/>
        <v>45830.439</v>
      </c>
      <c r="H476" s="58">
        <f t="shared" si="47"/>
        <v>4848</v>
      </c>
      <c r="I476" s="67" t="s">
        <v>2420</v>
      </c>
      <c r="J476" s="68" t="s">
        <v>2421</v>
      </c>
      <c r="K476" s="67">
        <v>4848</v>
      </c>
      <c r="L476" s="67" t="s">
        <v>1140</v>
      </c>
      <c r="M476" s="68" t="s">
        <v>441</v>
      </c>
      <c r="N476" s="68"/>
      <c r="O476" s="69" t="s">
        <v>1301</v>
      </c>
      <c r="P476" s="69" t="s">
        <v>2419</v>
      </c>
    </row>
    <row r="477" spans="1:16" ht="13.5" thickBot="1" x14ac:dyDescent="0.25">
      <c r="A477" s="58" t="str">
        <f t="shared" si="42"/>
        <v> BBS 73 </v>
      </c>
      <c r="B477" s="30" t="str">
        <f t="shared" si="43"/>
        <v>I</v>
      </c>
      <c r="C477" s="58">
        <f t="shared" si="44"/>
        <v>45856.618000000002</v>
      </c>
      <c r="D477" s="28" t="str">
        <f t="shared" si="45"/>
        <v>vis</v>
      </c>
      <c r="E477" s="66">
        <f>VLOOKUP(C477,Active!C$21:E$973,3,FALSE)</f>
        <v>3544.9925405050376</v>
      </c>
      <c r="F477" s="30" t="s">
        <v>425</v>
      </c>
      <c r="G477" s="28" t="str">
        <f t="shared" si="46"/>
        <v>45856.618</v>
      </c>
      <c r="H477" s="58">
        <f t="shared" si="47"/>
        <v>4880</v>
      </c>
      <c r="I477" s="67" t="s">
        <v>2422</v>
      </c>
      <c r="J477" s="68" t="s">
        <v>2423</v>
      </c>
      <c r="K477" s="67">
        <v>4880</v>
      </c>
      <c r="L477" s="67" t="s">
        <v>1140</v>
      </c>
      <c r="M477" s="68" t="s">
        <v>441</v>
      </c>
      <c r="N477" s="68"/>
      <c r="O477" s="69" t="s">
        <v>1869</v>
      </c>
      <c r="P477" s="69" t="s">
        <v>2424</v>
      </c>
    </row>
    <row r="478" spans="1:16" ht="13.5" thickBot="1" x14ac:dyDescent="0.25">
      <c r="A478" s="58" t="str">
        <f t="shared" si="42"/>
        <v> AOEB 1 </v>
      </c>
      <c r="B478" s="30" t="str">
        <f t="shared" si="43"/>
        <v>I</v>
      </c>
      <c r="C478" s="58">
        <f t="shared" si="44"/>
        <v>45860.705000000002</v>
      </c>
      <c r="D478" s="28" t="str">
        <f t="shared" si="45"/>
        <v>vis</v>
      </c>
      <c r="E478" s="66">
        <f>VLOOKUP(C478,Active!C$21:E$973,3,FALSE)</f>
        <v>3549.9882728026287</v>
      </c>
      <c r="F478" s="30" t="s">
        <v>425</v>
      </c>
      <c r="G478" s="28" t="str">
        <f t="shared" si="46"/>
        <v>45860.705</v>
      </c>
      <c r="H478" s="58">
        <f t="shared" si="47"/>
        <v>4885</v>
      </c>
      <c r="I478" s="67" t="s">
        <v>2425</v>
      </c>
      <c r="J478" s="68" t="s">
        <v>2426</v>
      </c>
      <c r="K478" s="67">
        <v>4885</v>
      </c>
      <c r="L478" s="67" t="s">
        <v>1330</v>
      </c>
      <c r="M478" s="68" t="s">
        <v>441</v>
      </c>
      <c r="N478" s="68"/>
      <c r="O478" s="69" t="s">
        <v>1247</v>
      </c>
      <c r="P478" s="69" t="s">
        <v>1911</v>
      </c>
    </row>
    <row r="479" spans="1:16" ht="13.5" thickBot="1" x14ac:dyDescent="0.25">
      <c r="A479" s="58" t="str">
        <f t="shared" si="42"/>
        <v> BBS 73 </v>
      </c>
      <c r="B479" s="30" t="str">
        <f t="shared" si="43"/>
        <v>I</v>
      </c>
      <c r="C479" s="58">
        <f t="shared" si="44"/>
        <v>45880.345000000001</v>
      </c>
      <c r="D479" s="28" t="str">
        <f t="shared" si="45"/>
        <v>vis</v>
      </c>
      <c r="E479" s="66">
        <f>VLOOKUP(C479,Active!C$21:E$973,3,FALSE)</f>
        <v>3573.9951684044618</v>
      </c>
      <c r="F479" s="30" t="s">
        <v>425</v>
      </c>
      <c r="G479" s="28" t="str">
        <f t="shared" si="46"/>
        <v>45880.345</v>
      </c>
      <c r="H479" s="58">
        <f t="shared" si="47"/>
        <v>4909</v>
      </c>
      <c r="I479" s="67" t="s">
        <v>2427</v>
      </c>
      <c r="J479" s="68" t="s">
        <v>2428</v>
      </c>
      <c r="K479" s="67">
        <v>4909</v>
      </c>
      <c r="L479" s="67" t="s">
        <v>1145</v>
      </c>
      <c r="M479" s="68" t="s">
        <v>441</v>
      </c>
      <c r="N479" s="68"/>
      <c r="O479" s="69" t="s">
        <v>2170</v>
      </c>
      <c r="P479" s="69" t="s">
        <v>2424</v>
      </c>
    </row>
    <row r="480" spans="1:16" ht="13.5" thickBot="1" x14ac:dyDescent="0.25">
      <c r="A480" s="58" t="str">
        <f t="shared" si="42"/>
        <v> AOEB 1 </v>
      </c>
      <c r="B480" s="30" t="str">
        <f t="shared" si="43"/>
        <v>I</v>
      </c>
      <c r="C480" s="58">
        <f t="shared" si="44"/>
        <v>45882.798999999999</v>
      </c>
      <c r="D480" s="28" t="str">
        <f t="shared" si="45"/>
        <v>vis</v>
      </c>
      <c r="E480" s="66">
        <f>VLOOKUP(C480,Active!C$21:E$973,3,FALSE)</f>
        <v>3576.994808007662</v>
      </c>
      <c r="F480" s="30" t="s">
        <v>425</v>
      </c>
      <c r="G480" s="28" t="str">
        <f t="shared" si="46"/>
        <v>45882.799</v>
      </c>
      <c r="H480" s="58">
        <f t="shared" si="47"/>
        <v>4912</v>
      </c>
      <c r="I480" s="67" t="s">
        <v>2429</v>
      </c>
      <c r="J480" s="68" t="s">
        <v>2430</v>
      </c>
      <c r="K480" s="67">
        <v>4912</v>
      </c>
      <c r="L480" s="67" t="s">
        <v>1145</v>
      </c>
      <c r="M480" s="68" t="s">
        <v>441</v>
      </c>
      <c r="N480" s="68"/>
      <c r="O480" s="69" t="s">
        <v>1247</v>
      </c>
      <c r="P480" s="69" t="s">
        <v>1911</v>
      </c>
    </row>
    <row r="481" spans="1:16" ht="13.5" thickBot="1" x14ac:dyDescent="0.25">
      <c r="A481" s="58" t="str">
        <f t="shared" si="42"/>
        <v> BBS 73 </v>
      </c>
      <c r="B481" s="30" t="str">
        <f t="shared" si="43"/>
        <v>I</v>
      </c>
      <c r="C481" s="58">
        <f t="shared" si="44"/>
        <v>45884.434999999998</v>
      </c>
      <c r="D481" s="28" t="str">
        <f t="shared" si="45"/>
        <v>vis</v>
      </c>
      <c r="E481" s="66">
        <f>VLOOKUP(C481,Active!C$21:E$973,3,FALSE)</f>
        <v>3578.9945677431288</v>
      </c>
      <c r="F481" s="30" t="s">
        <v>425</v>
      </c>
      <c r="G481" s="28" t="str">
        <f t="shared" si="46"/>
        <v>45884.435</v>
      </c>
      <c r="H481" s="58">
        <f t="shared" si="47"/>
        <v>4914</v>
      </c>
      <c r="I481" s="67" t="s">
        <v>2431</v>
      </c>
      <c r="J481" s="68" t="s">
        <v>2432</v>
      </c>
      <c r="K481" s="67">
        <v>4914</v>
      </c>
      <c r="L481" s="67" t="s">
        <v>1145</v>
      </c>
      <c r="M481" s="68" t="s">
        <v>441</v>
      </c>
      <c r="N481" s="68"/>
      <c r="O481" s="69" t="s">
        <v>1301</v>
      </c>
      <c r="P481" s="69" t="s">
        <v>2424</v>
      </c>
    </row>
    <row r="482" spans="1:16" ht="13.5" thickBot="1" x14ac:dyDescent="0.25">
      <c r="A482" s="58" t="str">
        <f t="shared" si="42"/>
        <v> AOEB 1 </v>
      </c>
      <c r="B482" s="30" t="str">
        <f t="shared" si="43"/>
        <v>I</v>
      </c>
      <c r="C482" s="58">
        <f t="shared" si="44"/>
        <v>45887.705999999998</v>
      </c>
      <c r="D482" s="28" t="str">
        <f t="shared" si="45"/>
        <v>vis</v>
      </c>
      <c r="E482" s="66">
        <f>VLOOKUP(C482,Active!C$21:E$973,3,FALSE)</f>
        <v>3582.9928648670398</v>
      </c>
      <c r="F482" s="30" t="s">
        <v>425</v>
      </c>
      <c r="G482" s="28" t="str">
        <f t="shared" si="46"/>
        <v>45887.706</v>
      </c>
      <c r="H482" s="58">
        <f t="shared" si="47"/>
        <v>4918</v>
      </c>
      <c r="I482" s="67" t="s">
        <v>2433</v>
      </c>
      <c r="J482" s="68" t="s">
        <v>2434</v>
      </c>
      <c r="K482" s="67">
        <v>4918</v>
      </c>
      <c r="L482" s="67" t="s">
        <v>1140</v>
      </c>
      <c r="M482" s="68" t="s">
        <v>441</v>
      </c>
      <c r="N482" s="68"/>
      <c r="O482" s="69" t="s">
        <v>1541</v>
      </c>
      <c r="P482" s="69" t="s">
        <v>1911</v>
      </c>
    </row>
    <row r="483" spans="1:16" ht="13.5" thickBot="1" x14ac:dyDescent="0.25">
      <c r="A483" s="58" t="str">
        <f t="shared" si="42"/>
        <v> AOEB 1 </v>
      </c>
      <c r="B483" s="30" t="str">
        <f t="shared" si="43"/>
        <v>I</v>
      </c>
      <c r="C483" s="58">
        <f t="shared" si="44"/>
        <v>45896.7</v>
      </c>
      <c r="D483" s="28" t="str">
        <f t="shared" si="45"/>
        <v>vis</v>
      </c>
      <c r="E483" s="66">
        <f>VLOOKUP(C483,Active!C$21:E$973,3,FALSE)</f>
        <v>3593.9866540240087</v>
      </c>
      <c r="F483" s="30" t="s">
        <v>425</v>
      </c>
      <c r="G483" s="28" t="str">
        <f t="shared" si="46"/>
        <v>45896.700</v>
      </c>
      <c r="H483" s="58">
        <f t="shared" si="47"/>
        <v>4929</v>
      </c>
      <c r="I483" s="67" t="s">
        <v>2435</v>
      </c>
      <c r="J483" s="68" t="s">
        <v>2436</v>
      </c>
      <c r="K483" s="67">
        <v>4929</v>
      </c>
      <c r="L483" s="67" t="s">
        <v>2218</v>
      </c>
      <c r="M483" s="68" t="s">
        <v>441</v>
      </c>
      <c r="N483" s="68"/>
      <c r="O483" s="69" t="s">
        <v>1541</v>
      </c>
      <c r="P483" s="69" t="s">
        <v>1911</v>
      </c>
    </row>
    <row r="484" spans="1:16" ht="13.5" thickBot="1" x14ac:dyDescent="0.25">
      <c r="A484" s="58" t="str">
        <f t="shared" si="42"/>
        <v> BBS 73 </v>
      </c>
      <c r="B484" s="30" t="str">
        <f t="shared" si="43"/>
        <v>I</v>
      </c>
      <c r="C484" s="58">
        <f t="shared" si="44"/>
        <v>45907.341</v>
      </c>
      <c r="D484" s="28" t="str">
        <f t="shared" si="45"/>
        <v>vis</v>
      </c>
      <c r="E484" s="66">
        <f>VLOOKUP(C484,Active!C$21:E$973,3,FALSE)</f>
        <v>3606.9936487337436</v>
      </c>
      <c r="F484" s="30" t="s">
        <v>425</v>
      </c>
      <c r="G484" s="28" t="str">
        <f t="shared" si="46"/>
        <v>45907.341</v>
      </c>
      <c r="H484" s="58">
        <f t="shared" si="47"/>
        <v>4942</v>
      </c>
      <c r="I484" s="67" t="s">
        <v>2437</v>
      </c>
      <c r="J484" s="68" t="s">
        <v>2438</v>
      </c>
      <c r="K484" s="67">
        <v>4942</v>
      </c>
      <c r="L484" s="67" t="s">
        <v>1229</v>
      </c>
      <c r="M484" s="68" t="s">
        <v>441</v>
      </c>
      <c r="N484" s="68"/>
      <c r="O484" s="69" t="s">
        <v>2170</v>
      </c>
      <c r="P484" s="69" t="s">
        <v>2424</v>
      </c>
    </row>
    <row r="485" spans="1:16" ht="13.5" thickBot="1" x14ac:dyDescent="0.25">
      <c r="A485" s="58" t="str">
        <f t="shared" si="42"/>
        <v> BBS 73 </v>
      </c>
      <c r="B485" s="30" t="str">
        <f t="shared" si="43"/>
        <v>I</v>
      </c>
      <c r="C485" s="58">
        <f t="shared" si="44"/>
        <v>45911.428</v>
      </c>
      <c r="D485" s="28" t="str">
        <f t="shared" si="45"/>
        <v>vis</v>
      </c>
      <c r="E485" s="66">
        <f>VLOOKUP(C485,Active!C$21:E$973,3,FALSE)</f>
        <v>3611.9893810313347</v>
      </c>
      <c r="F485" s="30" t="s">
        <v>425</v>
      </c>
      <c r="G485" s="28" t="str">
        <f t="shared" si="46"/>
        <v>45911.428</v>
      </c>
      <c r="H485" s="58">
        <f t="shared" si="47"/>
        <v>4947</v>
      </c>
      <c r="I485" s="67" t="s">
        <v>2439</v>
      </c>
      <c r="J485" s="68" t="s">
        <v>2440</v>
      </c>
      <c r="K485" s="67">
        <v>4947</v>
      </c>
      <c r="L485" s="67" t="s">
        <v>1336</v>
      </c>
      <c r="M485" s="68" t="s">
        <v>441</v>
      </c>
      <c r="N485" s="68"/>
      <c r="O485" s="69" t="s">
        <v>1472</v>
      </c>
      <c r="P485" s="69" t="s">
        <v>2424</v>
      </c>
    </row>
    <row r="486" spans="1:16" ht="13.5" thickBot="1" x14ac:dyDescent="0.25">
      <c r="A486" s="58" t="str">
        <f t="shared" si="42"/>
        <v> BRNO 27 </v>
      </c>
      <c r="B486" s="30" t="str">
        <f t="shared" si="43"/>
        <v>I</v>
      </c>
      <c r="C486" s="58">
        <f t="shared" si="44"/>
        <v>45911.434000000001</v>
      </c>
      <c r="D486" s="28" t="str">
        <f t="shared" si="45"/>
        <v>vis</v>
      </c>
      <c r="E486" s="66">
        <f>VLOOKUP(C486,Active!C$21:E$973,3,FALSE)</f>
        <v>3611.9967151134956</v>
      </c>
      <c r="F486" s="30" t="s">
        <v>425</v>
      </c>
      <c r="G486" s="28" t="str">
        <f t="shared" si="46"/>
        <v>45911.434</v>
      </c>
      <c r="H486" s="58">
        <f t="shared" si="47"/>
        <v>4947</v>
      </c>
      <c r="I486" s="67" t="s">
        <v>2441</v>
      </c>
      <c r="J486" s="68" t="s">
        <v>2442</v>
      </c>
      <c r="K486" s="67">
        <v>4947</v>
      </c>
      <c r="L486" s="67" t="s">
        <v>426</v>
      </c>
      <c r="M486" s="68" t="s">
        <v>441</v>
      </c>
      <c r="N486" s="68"/>
      <c r="O486" s="69" t="s">
        <v>2443</v>
      </c>
      <c r="P486" s="69" t="s">
        <v>2444</v>
      </c>
    </row>
    <row r="487" spans="1:16" ht="13.5" thickBot="1" x14ac:dyDescent="0.25">
      <c r="A487" s="58" t="str">
        <f t="shared" si="42"/>
        <v> BBS 73 </v>
      </c>
      <c r="B487" s="30" t="str">
        <f t="shared" si="43"/>
        <v>I</v>
      </c>
      <c r="C487" s="58">
        <f t="shared" si="44"/>
        <v>45911.436000000002</v>
      </c>
      <c r="D487" s="28" t="str">
        <f t="shared" si="45"/>
        <v>vis</v>
      </c>
      <c r="E487" s="66">
        <f>VLOOKUP(C487,Active!C$21:E$973,3,FALSE)</f>
        <v>3611.9991598075489</v>
      </c>
      <c r="F487" s="30" t="s">
        <v>425</v>
      </c>
      <c r="G487" s="28" t="str">
        <f t="shared" si="46"/>
        <v>45911.436</v>
      </c>
      <c r="H487" s="58">
        <f t="shared" si="47"/>
        <v>4947</v>
      </c>
      <c r="I487" s="67" t="s">
        <v>2445</v>
      </c>
      <c r="J487" s="68" t="s">
        <v>2446</v>
      </c>
      <c r="K487" s="67">
        <v>4947</v>
      </c>
      <c r="L487" s="67" t="s">
        <v>1111</v>
      </c>
      <c r="M487" s="68" t="s">
        <v>441</v>
      </c>
      <c r="N487" s="68"/>
      <c r="O487" s="69" t="s">
        <v>1301</v>
      </c>
      <c r="P487" s="69" t="s">
        <v>2424</v>
      </c>
    </row>
    <row r="488" spans="1:16" ht="13.5" thickBot="1" x14ac:dyDescent="0.25">
      <c r="A488" s="58" t="str">
        <f t="shared" si="42"/>
        <v> BRNO 27 </v>
      </c>
      <c r="B488" s="30" t="str">
        <f t="shared" si="43"/>
        <v>I</v>
      </c>
      <c r="C488" s="58">
        <f t="shared" si="44"/>
        <v>45911.438999999998</v>
      </c>
      <c r="D488" s="28" t="str">
        <f t="shared" si="45"/>
        <v>vis</v>
      </c>
      <c r="E488" s="66">
        <f>VLOOKUP(C488,Active!C$21:E$973,3,FALSE)</f>
        <v>3612.0028268486249</v>
      </c>
      <c r="F488" s="30" t="s">
        <v>425</v>
      </c>
      <c r="G488" s="28" t="str">
        <f t="shared" si="46"/>
        <v>45911.439</v>
      </c>
      <c r="H488" s="58">
        <f t="shared" si="47"/>
        <v>4947</v>
      </c>
      <c r="I488" s="67" t="s">
        <v>2447</v>
      </c>
      <c r="J488" s="68" t="s">
        <v>2448</v>
      </c>
      <c r="K488" s="67">
        <v>4947</v>
      </c>
      <c r="L488" s="67" t="s">
        <v>1027</v>
      </c>
      <c r="M488" s="68" t="s">
        <v>441</v>
      </c>
      <c r="N488" s="68"/>
      <c r="O488" s="69" t="s">
        <v>2449</v>
      </c>
      <c r="P488" s="69" t="s">
        <v>2444</v>
      </c>
    </row>
    <row r="489" spans="1:16" ht="13.5" thickBot="1" x14ac:dyDescent="0.25">
      <c r="A489" s="58" t="str">
        <f t="shared" si="42"/>
        <v> BRNO 27 </v>
      </c>
      <c r="B489" s="30" t="str">
        <f t="shared" si="43"/>
        <v>I</v>
      </c>
      <c r="C489" s="58">
        <f t="shared" si="44"/>
        <v>45911.442999999999</v>
      </c>
      <c r="D489" s="28" t="str">
        <f t="shared" si="45"/>
        <v>vis</v>
      </c>
      <c r="E489" s="66">
        <f>VLOOKUP(C489,Active!C$21:E$973,3,FALSE)</f>
        <v>3612.0077162367324</v>
      </c>
      <c r="F489" s="30" t="s">
        <v>425</v>
      </c>
      <c r="G489" s="28" t="str">
        <f t="shared" si="46"/>
        <v>45911.443</v>
      </c>
      <c r="H489" s="58">
        <f t="shared" si="47"/>
        <v>4947</v>
      </c>
      <c r="I489" s="67" t="s">
        <v>2450</v>
      </c>
      <c r="J489" s="68" t="s">
        <v>2451</v>
      </c>
      <c r="K489" s="67">
        <v>4947</v>
      </c>
      <c r="L489" s="67" t="s">
        <v>968</v>
      </c>
      <c r="M489" s="68" t="s">
        <v>441</v>
      </c>
      <c r="N489" s="68"/>
      <c r="O489" s="69" t="s">
        <v>2452</v>
      </c>
      <c r="P489" s="69" t="s">
        <v>2444</v>
      </c>
    </row>
    <row r="490" spans="1:16" ht="13.5" thickBot="1" x14ac:dyDescent="0.25">
      <c r="A490" s="58" t="str">
        <f t="shared" si="42"/>
        <v> BBS 73 </v>
      </c>
      <c r="B490" s="30" t="str">
        <f t="shared" si="43"/>
        <v>I</v>
      </c>
      <c r="C490" s="58">
        <f t="shared" si="44"/>
        <v>45915.517</v>
      </c>
      <c r="D490" s="28" t="str">
        <f t="shared" si="45"/>
        <v>vis</v>
      </c>
      <c r="E490" s="66">
        <f>VLOOKUP(C490,Active!C$21:E$973,3,FALSE)</f>
        <v>3616.9875580229791</v>
      </c>
      <c r="F490" s="30" t="s">
        <v>425</v>
      </c>
      <c r="G490" s="28" t="str">
        <f t="shared" si="46"/>
        <v>45915.517</v>
      </c>
      <c r="H490" s="58">
        <f t="shared" si="47"/>
        <v>4952</v>
      </c>
      <c r="I490" s="67" t="s">
        <v>2453</v>
      </c>
      <c r="J490" s="68" t="s">
        <v>2454</v>
      </c>
      <c r="K490" s="67">
        <v>4952</v>
      </c>
      <c r="L490" s="67" t="s">
        <v>2366</v>
      </c>
      <c r="M490" s="68" t="s">
        <v>441</v>
      </c>
      <c r="N490" s="68"/>
      <c r="O490" s="69" t="s">
        <v>1234</v>
      </c>
      <c r="P490" s="69" t="s">
        <v>2424</v>
      </c>
    </row>
    <row r="491" spans="1:16" ht="13.5" thickBot="1" x14ac:dyDescent="0.25">
      <c r="A491" s="58" t="str">
        <f t="shared" si="42"/>
        <v> AOEB 1 </v>
      </c>
      <c r="B491" s="30" t="str">
        <f t="shared" si="43"/>
        <v>I</v>
      </c>
      <c r="C491" s="58">
        <f t="shared" si="44"/>
        <v>45923.701000000001</v>
      </c>
      <c r="D491" s="28" t="str">
        <f t="shared" si="45"/>
        <v>vis</v>
      </c>
      <c r="E491" s="66">
        <f>VLOOKUP(C491,Active!C$21:E$973,3,FALSE)</f>
        <v>3626.9912460884289</v>
      </c>
      <c r="F491" s="30" t="s">
        <v>425</v>
      </c>
      <c r="G491" s="28" t="str">
        <f t="shared" si="46"/>
        <v>45923.701</v>
      </c>
      <c r="H491" s="58">
        <f t="shared" si="47"/>
        <v>4962</v>
      </c>
      <c r="I491" s="67" t="s">
        <v>2455</v>
      </c>
      <c r="J491" s="68" t="s">
        <v>2456</v>
      </c>
      <c r="K491" s="67">
        <v>4962</v>
      </c>
      <c r="L491" s="67" t="s">
        <v>1660</v>
      </c>
      <c r="M491" s="68" t="s">
        <v>441</v>
      </c>
      <c r="N491" s="68"/>
      <c r="O491" s="69" t="s">
        <v>1878</v>
      </c>
      <c r="P491" s="69" t="s">
        <v>1911</v>
      </c>
    </row>
    <row r="492" spans="1:16" ht="13.5" thickBot="1" x14ac:dyDescent="0.25">
      <c r="A492" s="58" t="str">
        <f t="shared" si="42"/>
        <v> BBS 73 </v>
      </c>
      <c r="B492" s="30" t="str">
        <f t="shared" si="43"/>
        <v>I</v>
      </c>
      <c r="C492" s="58">
        <f t="shared" si="44"/>
        <v>45934.332999999999</v>
      </c>
      <c r="D492" s="28" t="str">
        <f t="shared" si="45"/>
        <v>vis</v>
      </c>
      <c r="E492" s="66">
        <f>VLOOKUP(C492,Active!C$21:E$973,3,FALSE)</f>
        <v>3639.9872396749179</v>
      </c>
      <c r="F492" s="30" t="s">
        <v>425</v>
      </c>
      <c r="G492" s="28" t="str">
        <f t="shared" si="46"/>
        <v>45934.333</v>
      </c>
      <c r="H492" s="58">
        <f t="shared" si="47"/>
        <v>4975</v>
      </c>
      <c r="I492" s="67" t="s">
        <v>2457</v>
      </c>
      <c r="J492" s="68" t="s">
        <v>2458</v>
      </c>
      <c r="K492" s="67">
        <v>4975</v>
      </c>
      <c r="L492" s="67" t="s">
        <v>2366</v>
      </c>
      <c r="M492" s="68" t="s">
        <v>441</v>
      </c>
      <c r="N492" s="68"/>
      <c r="O492" s="69" t="s">
        <v>1472</v>
      </c>
      <c r="P492" s="69" t="s">
        <v>2424</v>
      </c>
    </row>
    <row r="493" spans="1:16" ht="13.5" thickBot="1" x14ac:dyDescent="0.25">
      <c r="A493" s="58" t="str">
        <f t="shared" si="42"/>
        <v> BBS 73 </v>
      </c>
      <c r="B493" s="30" t="str">
        <f t="shared" si="43"/>
        <v>I</v>
      </c>
      <c r="C493" s="58">
        <f t="shared" si="44"/>
        <v>45934.336000000003</v>
      </c>
      <c r="D493" s="28" t="str">
        <f t="shared" si="45"/>
        <v>vis</v>
      </c>
      <c r="E493" s="66">
        <f>VLOOKUP(C493,Active!C$21:E$973,3,FALSE)</f>
        <v>3639.9909067160029</v>
      </c>
      <c r="F493" s="30" t="s">
        <v>425</v>
      </c>
      <c r="G493" s="28" t="str">
        <f t="shared" si="46"/>
        <v>45934.336</v>
      </c>
      <c r="H493" s="58">
        <f t="shared" si="47"/>
        <v>4975</v>
      </c>
      <c r="I493" s="67" t="s">
        <v>2459</v>
      </c>
      <c r="J493" s="68" t="s">
        <v>2460</v>
      </c>
      <c r="K493" s="67">
        <v>4975</v>
      </c>
      <c r="L493" s="67" t="s">
        <v>1660</v>
      </c>
      <c r="M493" s="68" t="s">
        <v>441</v>
      </c>
      <c r="N493" s="68"/>
      <c r="O493" s="69" t="s">
        <v>1301</v>
      </c>
      <c r="P493" s="69" t="s">
        <v>2424</v>
      </c>
    </row>
    <row r="494" spans="1:16" ht="13.5" thickBot="1" x14ac:dyDescent="0.25">
      <c r="A494" s="58" t="str">
        <f t="shared" si="42"/>
        <v> AOEB 1 </v>
      </c>
      <c r="B494" s="30" t="str">
        <f t="shared" si="43"/>
        <v>I</v>
      </c>
      <c r="C494" s="58">
        <f t="shared" si="44"/>
        <v>45937.610999999997</v>
      </c>
      <c r="D494" s="28" t="str">
        <f t="shared" si="45"/>
        <v>vis</v>
      </c>
      <c r="E494" s="66">
        <f>VLOOKUP(C494,Active!C$21:E$973,3,FALSE)</f>
        <v>3643.9940932280124</v>
      </c>
      <c r="F494" s="30" t="s">
        <v>425</v>
      </c>
      <c r="G494" s="28" t="str">
        <f t="shared" si="46"/>
        <v>45937.611</v>
      </c>
      <c r="H494" s="58">
        <f t="shared" si="47"/>
        <v>4979</v>
      </c>
      <c r="I494" s="67" t="s">
        <v>2461</v>
      </c>
      <c r="J494" s="68" t="s">
        <v>2462</v>
      </c>
      <c r="K494" s="67">
        <v>4979</v>
      </c>
      <c r="L494" s="67" t="s">
        <v>1229</v>
      </c>
      <c r="M494" s="68" t="s">
        <v>441</v>
      </c>
      <c r="N494" s="68"/>
      <c r="O494" s="69" t="s">
        <v>1586</v>
      </c>
      <c r="P494" s="69" t="s">
        <v>1911</v>
      </c>
    </row>
    <row r="495" spans="1:16" ht="13.5" thickBot="1" x14ac:dyDescent="0.25">
      <c r="A495" s="58" t="str">
        <f t="shared" si="42"/>
        <v> AOEB 1 </v>
      </c>
      <c r="B495" s="30" t="str">
        <f t="shared" si="43"/>
        <v>I</v>
      </c>
      <c r="C495" s="58">
        <f t="shared" si="44"/>
        <v>45959.7</v>
      </c>
      <c r="D495" s="28" t="str">
        <f t="shared" si="45"/>
        <v>vis</v>
      </c>
      <c r="E495" s="66">
        <f>VLOOKUP(C495,Active!C$21:E$973,3,FALSE)</f>
        <v>3670.9945166979164</v>
      </c>
      <c r="F495" s="30" t="s">
        <v>425</v>
      </c>
      <c r="G495" s="28" t="str">
        <f t="shared" si="46"/>
        <v>45959.700</v>
      </c>
      <c r="H495" s="58">
        <f t="shared" si="47"/>
        <v>5006</v>
      </c>
      <c r="I495" s="67" t="s">
        <v>2463</v>
      </c>
      <c r="J495" s="68" t="s">
        <v>2464</v>
      </c>
      <c r="K495" s="67">
        <v>5006</v>
      </c>
      <c r="L495" s="67" t="s">
        <v>1145</v>
      </c>
      <c r="M495" s="68" t="s">
        <v>441</v>
      </c>
      <c r="N495" s="68"/>
      <c r="O495" s="69" t="s">
        <v>1878</v>
      </c>
      <c r="P495" s="69" t="s">
        <v>1911</v>
      </c>
    </row>
    <row r="496" spans="1:16" ht="13.5" thickBot="1" x14ac:dyDescent="0.25">
      <c r="A496" s="58" t="str">
        <f t="shared" si="42"/>
        <v> BBS 74 </v>
      </c>
      <c r="B496" s="30" t="str">
        <f t="shared" si="43"/>
        <v>I</v>
      </c>
      <c r="C496" s="58">
        <f t="shared" si="44"/>
        <v>45984.243000000002</v>
      </c>
      <c r="D496" s="28" t="str">
        <f t="shared" si="45"/>
        <v>vis</v>
      </c>
      <c r="E496" s="66">
        <f>VLOOKUP(C496,Active!C$21:E$973,3,FALSE)</f>
        <v>3700.9945797710293</v>
      </c>
      <c r="F496" s="30" t="s">
        <v>425</v>
      </c>
      <c r="G496" s="28" t="str">
        <f t="shared" si="46"/>
        <v>45984.243</v>
      </c>
      <c r="H496" s="58">
        <f t="shared" si="47"/>
        <v>5036</v>
      </c>
      <c r="I496" s="67" t="s">
        <v>2465</v>
      </c>
      <c r="J496" s="68" t="s">
        <v>2466</v>
      </c>
      <c r="K496" s="67">
        <v>5036</v>
      </c>
      <c r="L496" s="67" t="s">
        <v>1145</v>
      </c>
      <c r="M496" s="68" t="s">
        <v>441</v>
      </c>
      <c r="N496" s="68"/>
      <c r="O496" s="69" t="s">
        <v>1234</v>
      </c>
      <c r="P496" s="69" t="s">
        <v>2467</v>
      </c>
    </row>
    <row r="497" spans="1:16" ht="13.5" thickBot="1" x14ac:dyDescent="0.25">
      <c r="A497" s="58" t="str">
        <f t="shared" si="42"/>
        <v> BBS 74 </v>
      </c>
      <c r="B497" s="30" t="str">
        <f t="shared" si="43"/>
        <v>I</v>
      </c>
      <c r="C497" s="58">
        <f t="shared" si="44"/>
        <v>46006.33</v>
      </c>
      <c r="D497" s="28" t="str">
        <f t="shared" si="45"/>
        <v>vis</v>
      </c>
      <c r="E497" s="66">
        <f>VLOOKUP(C497,Active!C$21:E$973,3,FALSE)</f>
        <v>3727.9925585468791</v>
      </c>
      <c r="F497" s="30" t="s">
        <v>425</v>
      </c>
      <c r="G497" s="28" t="str">
        <f t="shared" si="46"/>
        <v>46006.330</v>
      </c>
      <c r="H497" s="58">
        <f t="shared" si="47"/>
        <v>5063</v>
      </c>
      <c r="I497" s="67" t="s">
        <v>2468</v>
      </c>
      <c r="J497" s="68" t="s">
        <v>2469</v>
      </c>
      <c r="K497" s="67">
        <v>5063</v>
      </c>
      <c r="L497" s="67" t="s">
        <v>1140</v>
      </c>
      <c r="M497" s="68" t="s">
        <v>441</v>
      </c>
      <c r="N497" s="68"/>
      <c r="O497" s="69" t="s">
        <v>1301</v>
      </c>
      <c r="P497" s="69" t="s">
        <v>2467</v>
      </c>
    </row>
    <row r="498" spans="1:16" ht="13.5" thickBot="1" x14ac:dyDescent="0.25">
      <c r="A498" s="58" t="str">
        <f t="shared" si="42"/>
        <v> AOEB 1 </v>
      </c>
      <c r="B498" s="30" t="str">
        <f t="shared" si="43"/>
        <v>I</v>
      </c>
      <c r="C498" s="58">
        <f t="shared" si="44"/>
        <v>46169.951999999997</v>
      </c>
      <c r="D498" s="28" t="str">
        <f t="shared" si="45"/>
        <v>vis</v>
      </c>
      <c r="E498" s="66">
        <f>VLOOKUP(C498,Active!C$21:E$973,3,FALSE)</f>
        <v>3927.9954237283046</v>
      </c>
      <c r="F498" s="30" t="s">
        <v>425</v>
      </c>
      <c r="G498" s="28" t="str">
        <f t="shared" si="46"/>
        <v>46169.952</v>
      </c>
      <c r="H498" s="58">
        <f t="shared" si="47"/>
        <v>5263</v>
      </c>
      <c r="I498" s="67" t="s">
        <v>2470</v>
      </c>
      <c r="J498" s="68" t="s">
        <v>2471</v>
      </c>
      <c r="K498" s="67">
        <v>5263</v>
      </c>
      <c r="L498" s="67" t="s">
        <v>1049</v>
      </c>
      <c r="M498" s="68" t="s">
        <v>441</v>
      </c>
      <c r="N498" s="68"/>
      <c r="O498" s="69" t="s">
        <v>1838</v>
      </c>
      <c r="P498" s="69" t="s">
        <v>1911</v>
      </c>
    </row>
    <row r="499" spans="1:16" ht="13.5" thickBot="1" x14ac:dyDescent="0.25">
      <c r="A499" s="58" t="str">
        <f t="shared" si="42"/>
        <v> BRNO 27 </v>
      </c>
      <c r="B499" s="30" t="str">
        <f t="shared" si="43"/>
        <v>I</v>
      </c>
      <c r="C499" s="58">
        <f t="shared" si="44"/>
        <v>46176.491000000002</v>
      </c>
      <c r="D499" s="28" t="str">
        <f t="shared" si="45"/>
        <v>vis</v>
      </c>
      <c r="E499" s="66">
        <f>VLOOKUP(C499,Active!C$21:E$973,3,FALSE)</f>
        <v>3935.9883509350507</v>
      </c>
      <c r="F499" s="30" t="s">
        <v>425</v>
      </c>
      <c r="G499" s="28" t="str">
        <f t="shared" si="46"/>
        <v>46176.491</v>
      </c>
      <c r="H499" s="58">
        <f t="shared" si="47"/>
        <v>5271</v>
      </c>
      <c r="I499" s="67" t="s">
        <v>2472</v>
      </c>
      <c r="J499" s="68" t="s">
        <v>2473</v>
      </c>
      <c r="K499" s="67">
        <v>5271</v>
      </c>
      <c r="L499" s="67" t="s">
        <v>1330</v>
      </c>
      <c r="M499" s="68" t="s">
        <v>441</v>
      </c>
      <c r="N499" s="68"/>
      <c r="O499" s="69" t="s">
        <v>1497</v>
      </c>
      <c r="P499" s="69" t="s">
        <v>2444</v>
      </c>
    </row>
    <row r="500" spans="1:16" ht="13.5" thickBot="1" x14ac:dyDescent="0.25">
      <c r="A500" s="58" t="str">
        <f t="shared" si="42"/>
        <v> BBS 77 </v>
      </c>
      <c r="B500" s="30" t="str">
        <f t="shared" si="43"/>
        <v>I</v>
      </c>
      <c r="C500" s="58">
        <f t="shared" si="44"/>
        <v>46176.493000000002</v>
      </c>
      <c r="D500" s="28" t="str">
        <f t="shared" si="45"/>
        <v>vis</v>
      </c>
      <c r="E500" s="66">
        <f>VLOOKUP(C500,Active!C$21:E$973,3,FALSE)</f>
        <v>3935.9907956291045</v>
      </c>
      <c r="F500" s="30" t="s">
        <v>425</v>
      </c>
      <c r="G500" s="28" t="str">
        <f t="shared" si="46"/>
        <v>46176.493</v>
      </c>
      <c r="H500" s="58">
        <f t="shared" si="47"/>
        <v>5271</v>
      </c>
      <c r="I500" s="67" t="s">
        <v>2474</v>
      </c>
      <c r="J500" s="68" t="s">
        <v>2475</v>
      </c>
      <c r="K500" s="67">
        <v>5271</v>
      </c>
      <c r="L500" s="67" t="s">
        <v>1660</v>
      </c>
      <c r="M500" s="68" t="s">
        <v>441</v>
      </c>
      <c r="N500" s="68"/>
      <c r="O500" s="69" t="s">
        <v>2319</v>
      </c>
      <c r="P500" s="69" t="s">
        <v>2476</v>
      </c>
    </row>
    <row r="501" spans="1:16" ht="13.5" thickBot="1" x14ac:dyDescent="0.25">
      <c r="A501" s="58" t="str">
        <f t="shared" si="42"/>
        <v> AOEB 1 </v>
      </c>
      <c r="B501" s="30" t="str">
        <f t="shared" si="43"/>
        <v>I</v>
      </c>
      <c r="C501" s="58">
        <f t="shared" si="44"/>
        <v>46193.673000000003</v>
      </c>
      <c r="D501" s="28" t="str">
        <f t="shared" si="45"/>
        <v>vis</v>
      </c>
      <c r="E501" s="66">
        <f>VLOOKUP(C501,Active!C$21:E$973,3,FALSE)</f>
        <v>3956.9907175455764</v>
      </c>
      <c r="F501" s="30" t="s">
        <v>425</v>
      </c>
      <c r="G501" s="28" t="str">
        <f t="shared" si="46"/>
        <v>46193.673</v>
      </c>
      <c r="H501" s="58">
        <f t="shared" si="47"/>
        <v>5292</v>
      </c>
      <c r="I501" s="67" t="s">
        <v>2477</v>
      </c>
      <c r="J501" s="68" t="s">
        <v>2478</v>
      </c>
      <c r="K501" s="67">
        <v>5292</v>
      </c>
      <c r="L501" s="67" t="s">
        <v>1660</v>
      </c>
      <c r="M501" s="68" t="s">
        <v>441</v>
      </c>
      <c r="N501" s="68"/>
      <c r="O501" s="69" t="s">
        <v>1221</v>
      </c>
      <c r="P501" s="69" t="s">
        <v>1911</v>
      </c>
    </row>
    <row r="502" spans="1:16" ht="13.5" thickBot="1" x14ac:dyDescent="0.25">
      <c r="A502" s="58" t="str">
        <f t="shared" si="42"/>
        <v> AOEB 1 </v>
      </c>
      <c r="B502" s="30" t="str">
        <f t="shared" si="43"/>
        <v>I</v>
      </c>
      <c r="C502" s="58">
        <f t="shared" si="44"/>
        <v>46197.762999999999</v>
      </c>
      <c r="D502" s="28" t="str">
        <f t="shared" si="45"/>
        <v>vis</v>
      </c>
      <c r="E502" s="66">
        <f>VLOOKUP(C502,Active!C$21:E$973,3,FALSE)</f>
        <v>3961.9901168842434</v>
      </c>
      <c r="F502" s="30" t="s">
        <v>425</v>
      </c>
      <c r="G502" s="28" t="str">
        <f t="shared" si="46"/>
        <v>46197.763</v>
      </c>
      <c r="H502" s="58">
        <f t="shared" si="47"/>
        <v>5297</v>
      </c>
      <c r="I502" s="67" t="s">
        <v>2479</v>
      </c>
      <c r="J502" s="68" t="s">
        <v>2480</v>
      </c>
      <c r="K502" s="67">
        <v>5297</v>
      </c>
      <c r="L502" s="67" t="s">
        <v>1336</v>
      </c>
      <c r="M502" s="68" t="s">
        <v>441</v>
      </c>
      <c r="N502" s="68"/>
      <c r="O502" s="69" t="s">
        <v>2370</v>
      </c>
      <c r="P502" s="69" t="s">
        <v>1911</v>
      </c>
    </row>
    <row r="503" spans="1:16" ht="13.5" thickBot="1" x14ac:dyDescent="0.25">
      <c r="A503" s="58" t="str">
        <f t="shared" si="42"/>
        <v> BBS 77 </v>
      </c>
      <c r="B503" s="30" t="str">
        <f t="shared" si="43"/>
        <v>I</v>
      </c>
      <c r="C503" s="58">
        <f t="shared" si="44"/>
        <v>46204.309000000001</v>
      </c>
      <c r="D503" s="28" t="str">
        <f t="shared" si="45"/>
        <v>vis</v>
      </c>
      <c r="E503" s="66">
        <f>VLOOKUP(C503,Active!C$21:E$973,3,FALSE)</f>
        <v>3969.9916005201731</v>
      </c>
      <c r="F503" s="30" t="s">
        <v>425</v>
      </c>
      <c r="G503" s="28" t="str">
        <f t="shared" si="46"/>
        <v>46204.309</v>
      </c>
      <c r="H503" s="58">
        <f t="shared" si="47"/>
        <v>5305</v>
      </c>
      <c r="I503" s="67" t="s">
        <v>2481</v>
      </c>
      <c r="J503" s="68" t="s">
        <v>2482</v>
      </c>
      <c r="K503" s="67">
        <v>5305</v>
      </c>
      <c r="L503" s="67" t="s">
        <v>1660</v>
      </c>
      <c r="M503" s="68" t="s">
        <v>441</v>
      </c>
      <c r="N503" s="68"/>
      <c r="O503" s="69" t="s">
        <v>2319</v>
      </c>
      <c r="P503" s="69" t="s">
        <v>2476</v>
      </c>
    </row>
    <row r="504" spans="1:16" ht="13.5" thickBot="1" x14ac:dyDescent="0.25">
      <c r="A504" s="58" t="str">
        <f t="shared" si="42"/>
        <v> BBS 77 </v>
      </c>
      <c r="B504" s="30" t="str">
        <f t="shared" si="43"/>
        <v>I</v>
      </c>
      <c r="C504" s="58">
        <f t="shared" si="44"/>
        <v>46204.309000000001</v>
      </c>
      <c r="D504" s="28" t="str">
        <f t="shared" si="45"/>
        <v>vis</v>
      </c>
      <c r="E504" s="66">
        <f>VLOOKUP(C504,Active!C$21:E$973,3,FALSE)</f>
        <v>3969.9916005201731</v>
      </c>
      <c r="F504" s="30" t="s">
        <v>425</v>
      </c>
      <c r="G504" s="28" t="str">
        <f t="shared" si="46"/>
        <v>46204.309</v>
      </c>
      <c r="H504" s="58">
        <f t="shared" si="47"/>
        <v>5305</v>
      </c>
      <c r="I504" s="67" t="s">
        <v>2481</v>
      </c>
      <c r="J504" s="68" t="s">
        <v>2482</v>
      </c>
      <c r="K504" s="67">
        <v>5305</v>
      </c>
      <c r="L504" s="67" t="s">
        <v>1660</v>
      </c>
      <c r="M504" s="68" t="s">
        <v>441</v>
      </c>
      <c r="N504" s="68"/>
      <c r="O504" s="69" t="s">
        <v>2483</v>
      </c>
      <c r="P504" s="69" t="s">
        <v>2476</v>
      </c>
    </row>
    <row r="505" spans="1:16" ht="13.5" thickBot="1" x14ac:dyDescent="0.25">
      <c r="A505" s="58" t="str">
        <f t="shared" si="42"/>
        <v> AOEB 1 </v>
      </c>
      <c r="B505" s="30" t="str">
        <f t="shared" si="43"/>
        <v>I</v>
      </c>
      <c r="C505" s="58">
        <f t="shared" si="44"/>
        <v>46206.767</v>
      </c>
      <c r="D505" s="28" t="str">
        <f t="shared" si="45"/>
        <v>vis</v>
      </c>
      <c r="E505" s="66">
        <f>VLOOKUP(C505,Active!C$21:E$973,3,FALSE)</f>
        <v>3972.9961295114804</v>
      </c>
      <c r="F505" s="30" t="s">
        <v>425</v>
      </c>
      <c r="G505" s="28" t="str">
        <f t="shared" si="46"/>
        <v>46206.767</v>
      </c>
      <c r="H505" s="58">
        <f t="shared" si="47"/>
        <v>5308</v>
      </c>
      <c r="I505" s="67" t="s">
        <v>2484</v>
      </c>
      <c r="J505" s="68" t="s">
        <v>2485</v>
      </c>
      <c r="K505" s="67">
        <v>5308</v>
      </c>
      <c r="L505" s="67" t="s">
        <v>1049</v>
      </c>
      <c r="M505" s="68" t="s">
        <v>441</v>
      </c>
      <c r="N505" s="68"/>
      <c r="O505" s="69" t="s">
        <v>2370</v>
      </c>
      <c r="P505" s="69" t="s">
        <v>1911</v>
      </c>
    </row>
    <row r="506" spans="1:16" ht="13.5" thickBot="1" x14ac:dyDescent="0.25">
      <c r="A506" s="58" t="str">
        <f t="shared" si="42"/>
        <v> AOEB 1 </v>
      </c>
      <c r="B506" s="30" t="str">
        <f t="shared" si="43"/>
        <v>I</v>
      </c>
      <c r="C506" s="58">
        <f t="shared" si="44"/>
        <v>46210.849000000002</v>
      </c>
      <c r="D506" s="28" t="str">
        <f t="shared" si="45"/>
        <v>vis</v>
      </c>
      <c r="E506" s="66">
        <f>VLOOKUP(C506,Active!C$21:E$973,3,FALSE)</f>
        <v>3977.9857500739417</v>
      </c>
      <c r="F506" s="30" t="s">
        <v>425</v>
      </c>
      <c r="G506" s="28" t="str">
        <f t="shared" si="46"/>
        <v>46210.849</v>
      </c>
      <c r="H506" s="58">
        <f t="shared" si="47"/>
        <v>5313</v>
      </c>
      <c r="I506" s="67" t="s">
        <v>2486</v>
      </c>
      <c r="J506" s="68" t="s">
        <v>2487</v>
      </c>
      <c r="K506" s="67">
        <v>5313</v>
      </c>
      <c r="L506" s="67" t="s">
        <v>2218</v>
      </c>
      <c r="M506" s="68" t="s">
        <v>441</v>
      </c>
      <c r="N506" s="68"/>
      <c r="O506" s="69" t="s">
        <v>2370</v>
      </c>
      <c r="P506" s="69" t="s">
        <v>1911</v>
      </c>
    </row>
    <row r="507" spans="1:16" ht="13.5" thickBot="1" x14ac:dyDescent="0.25">
      <c r="A507" s="58" t="str">
        <f t="shared" si="42"/>
        <v>IBVS 2792 </v>
      </c>
      <c r="B507" s="30" t="str">
        <f t="shared" si="43"/>
        <v>I</v>
      </c>
      <c r="C507" s="58">
        <f t="shared" si="44"/>
        <v>46210.851799999997</v>
      </c>
      <c r="D507" s="28" t="str">
        <f t="shared" si="45"/>
        <v>vis</v>
      </c>
      <c r="E507" s="66">
        <f>VLOOKUP(C507,Active!C$21:E$973,3,FALSE)</f>
        <v>3977.9891726456094</v>
      </c>
      <c r="F507" s="30" t="s">
        <v>425</v>
      </c>
      <c r="G507" s="28" t="str">
        <f t="shared" si="46"/>
        <v>46210.8518</v>
      </c>
      <c r="H507" s="58">
        <f t="shared" si="47"/>
        <v>5313</v>
      </c>
      <c r="I507" s="67" t="s">
        <v>2488</v>
      </c>
      <c r="J507" s="68" t="s">
        <v>2489</v>
      </c>
      <c r="K507" s="67">
        <v>5313</v>
      </c>
      <c r="L507" s="67" t="s">
        <v>2490</v>
      </c>
      <c r="M507" s="68" t="s">
        <v>892</v>
      </c>
      <c r="N507" s="68" t="s">
        <v>893</v>
      </c>
      <c r="O507" s="69" t="s">
        <v>2491</v>
      </c>
      <c r="P507" s="70" t="s">
        <v>2492</v>
      </c>
    </row>
    <row r="508" spans="1:16" ht="13.5" thickBot="1" x14ac:dyDescent="0.25">
      <c r="A508" s="58" t="str">
        <f t="shared" si="42"/>
        <v> AOEB 1 </v>
      </c>
      <c r="B508" s="30" t="str">
        <f t="shared" si="43"/>
        <v>I</v>
      </c>
      <c r="C508" s="58">
        <f t="shared" si="44"/>
        <v>46210.853999999999</v>
      </c>
      <c r="D508" s="28" t="str">
        <f t="shared" si="45"/>
        <v>vis</v>
      </c>
      <c r="E508" s="66">
        <f>VLOOKUP(C508,Active!C$21:E$973,3,FALSE)</f>
        <v>3977.9918618090715</v>
      </c>
      <c r="F508" s="30" t="s">
        <v>425</v>
      </c>
      <c r="G508" s="28" t="str">
        <f t="shared" si="46"/>
        <v>46210.854</v>
      </c>
      <c r="H508" s="58">
        <f t="shared" si="47"/>
        <v>5313</v>
      </c>
      <c r="I508" s="67" t="s">
        <v>2493</v>
      </c>
      <c r="J508" s="68" t="s">
        <v>2494</v>
      </c>
      <c r="K508" s="67">
        <v>5313</v>
      </c>
      <c r="L508" s="67" t="s">
        <v>1140</v>
      </c>
      <c r="M508" s="68" t="s">
        <v>441</v>
      </c>
      <c r="N508" s="68"/>
      <c r="O508" s="69" t="s">
        <v>1221</v>
      </c>
      <c r="P508" s="69" t="s">
        <v>1911</v>
      </c>
    </row>
    <row r="509" spans="1:16" ht="13.5" thickBot="1" x14ac:dyDescent="0.25">
      <c r="A509" s="58" t="str">
        <f t="shared" si="42"/>
        <v> AOEB 1 </v>
      </c>
      <c r="B509" s="30" t="str">
        <f t="shared" si="43"/>
        <v>I</v>
      </c>
      <c r="C509" s="58">
        <f t="shared" si="44"/>
        <v>46211.667000000001</v>
      </c>
      <c r="D509" s="28" t="str">
        <f t="shared" si="45"/>
        <v>vis</v>
      </c>
      <c r="E509" s="66">
        <f>VLOOKUP(C509,Active!C$21:E$973,3,FALSE)</f>
        <v>3978.9856299416751</v>
      </c>
      <c r="F509" s="30" t="s">
        <v>425</v>
      </c>
      <c r="G509" s="28" t="str">
        <f t="shared" si="46"/>
        <v>46211.667</v>
      </c>
      <c r="H509" s="58">
        <f t="shared" si="47"/>
        <v>5314</v>
      </c>
      <c r="I509" s="67" t="s">
        <v>2495</v>
      </c>
      <c r="J509" s="68" t="s">
        <v>2496</v>
      </c>
      <c r="K509" s="67">
        <v>5314</v>
      </c>
      <c r="L509" s="67" t="s">
        <v>2218</v>
      </c>
      <c r="M509" s="68" t="s">
        <v>441</v>
      </c>
      <c r="N509" s="68"/>
      <c r="O509" s="69" t="s">
        <v>2370</v>
      </c>
      <c r="P509" s="69" t="s">
        <v>1911</v>
      </c>
    </row>
    <row r="510" spans="1:16" ht="13.5" thickBot="1" x14ac:dyDescent="0.25">
      <c r="A510" s="58" t="str">
        <f t="shared" si="42"/>
        <v>IBVS 2792 </v>
      </c>
      <c r="B510" s="30" t="str">
        <f t="shared" si="43"/>
        <v>I</v>
      </c>
      <c r="C510" s="58">
        <f t="shared" si="44"/>
        <v>46224.755799999999</v>
      </c>
      <c r="D510" s="28" t="str">
        <f t="shared" si="45"/>
        <v>vis</v>
      </c>
      <c r="E510" s="66">
        <f>VLOOKUP(C510,Active!C$21:E$973,3,FALSE)</f>
        <v>3994.9846857030411</v>
      </c>
      <c r="F510" s="30" t="s">
        <v>425</v>
      </c>
      <c r="G510" s="28" t="str">
        <f t="shared" si="46"/>
        <v>46224.7558</v>
      </c>
      <c r="H510" s="58">
        <f t="shared" si="47"/>
        <v>5330</v>
      </c>
      <c r="I510" s="67" t="s">
        <v>2497</v>
      </c>
      <c r="J510" s="68" t="s">
        <v>2498</v>
      </c>
      <c r="K510" s="67">
        <v>5330</v>
      </c>
      <c r="L510" s="67" t="s">
        <v>2499</v>
      </c>
      <c r="M510" s="68" t="s">
        <v>892</v>
      </c>
      <c r="N510" s="68" t="s">
        <v>893</v>
      </c>
      <c r="O510" s="69" t="s">
        <v>2491</v>
      </c>
      <c r="P510" s="70" t="s">
        <v>2492</v>
      </c>
    </row>
    <row r="511" spans="1:16" ht="13.5" thickBot="1" x14ac:dyDescent="0.25">
      <c r="A511" s="58" t="str">
        <f t="shared" si="42"/>
        <v> AOEB 1 </v>
      </c>
      <c r="B511" s="30" t="str">
        <f t="shared" si="43"/>
        <v>I</v>
      </c>
      <c r="C511" s="58">
        <f t="shared" si="44"/>
        <v>46228.847000000002</v>
      </c>
      <c r="D511" s="28" t="str">
        <f t="shared" si="45"/>
        <v>vis</v>
      </c>
      <c r="E511" s="66">
        <f>VLOOKUP(C511,Active!C$21:E$973,3,FALSE)</f>
        <v>3999.9855518581471</v>
      </c>
      <c r="F511" s="30" t="s">
        <v>425</v>
      </c>
      <c r="G511" s="28" t="str">
        <f t="shared" si="46"/>
        <v>46228.847</v>
      </c>
      <c r="H511" s="58">
        <f t="shared" si="47"/>
        <v>5335</v>
      </c>
      <c r="I511" s="67" t="s">
        <v>2502</v>
      </c>
      <c r="J511" s="68" t="s">
        <v>2503</v>
      </c>
      <c r="K511" s="67">
        <v>5335</v>
      </c>
      <c r="L511" s="67" t="s">
        <v>2218</v>
      </c>
      <c r="M511" s="68" t="s">
        <v>441</v>
      </c>
      <c r="N511" s="68"/>
      <c r="O511" s="69" t="s">
        <v>2370</v>
      </c>
      <c r="P511" s="69" t="s">
        <v>1911</v>
      </c>
    </row>
    <row r="512" spans="1:16" ht="13.5" thickBot="1" x14ac:dyDescent="0.25">
      <c r="A512" s="58" t="str">
        <f t="shared" si="42"/>
        <v> AOEB 1 </v>
      </c>
      <c r="B512" s="30" t="str">
        <f t="shared" si="43"/>
        <v>I</v>
      </c>
      <c r="C512" s="58">
        <f t="shared" si="44"/>
        <v>46229.67</v>
      </c>
      <c r="D512" s="28" t="str">
        <f t="shared" si="45"/>
        <v>vis</v>
      </c>
      <c r="E512" s="66">
        <f>VLOOKUP(C512,Active!C$21:E$973,3,FALSE)</f>
        <v>4000.9915434610102</v>
      </c>
      <c r="F512" s="30" t="s">
        <v>425</v>
      </c>
      <c r="G512" s="28" t="str">
        <f t="shared" si="46"/>
        <v>46229.670</v>
      </c>
      <c r="H512" s="58">
        <f t="shared" si="47"/>
        <v>5336</v>
      </c>
      <c r="I512" s="67" t="s">
        <v>2504</v>
      </c>
      <c r="J512" s="68" t="s">
        <v>2505</v>
      </c>
      <c r="K512" s="67">
        <v>5336</v>
      </c>
      <c r="L512" s="67" t="s">
        <v>1660</v>
      </c>
      <c r="M512" s="68" t="s">
        <v>441</v>
      </c>
      <c r="N512" s="68"/>
      <c r="O512" s="69" t="s">
        <v>1541</v>
      </c>
      <c r="P512" s="69" t="s">
        <v>1911</v>
      </c>
    </row>
    <row r="513" spans="1:16" ht="13.5" thickBot="1" x14ac:dyDescent="0.25">
      <c r="A513" s="58" t="str">
        <f t="shared" si="42"/>
        <v>IBVS 2792 </v>
      </c>
      <c r="B513" s="30" t="str">
        <f t="shared" si="43"/>
        <v>II</v>
      </c>
      <c r="C513" s="58">
        <f t="shared" si="44"/>
        <v>46231.719899999996</v>
      </c>
      <c r="D513" s="28" t="str">
        <f t="shared" si="45"/>
        <v>vis</v>
      </c>
      <c r="E513" s="66">
        <f>VLOOKUP(C513,Active!C$21:E$973,3,FALSE)</f>
        <v>4003.4972326307739</v>
      </c>
      <c r="F513" s="30" t="s">
        <v>425</v>
      </c>
      <c r="G513" s="28" t="str">
        <f t="shared" si="46"/>
        <v>46231.7199</v>
      </c>
      <c r="H513" s="58">
        <f t="shared" si="47"/>
        <v>5338.5</v>
      </c>
      <c r="I513" s="67" t="s">
        <v>2506</v>
      </c>
      <c r="J513" s="68" t="s">
        <v>2507</v>
      </c>
      <c r="K513" s="67">
        <v>5338.5</v>
      </c>
      <c r="L513" s="67" t="s">
        <v>2508</v>
      </c>
      <c r="M513" s="68" t="s">
        <v>892</v>
      </c>
      <c r="N513" s="68" t="s">
        <v>893</v>
      </c>
      <c r="O513" s="69" t="s">
        <v>2491</v>
      </c>
      <c r="P513" s="70" t="s">
        <v>2492</v>
      </c>
    </row>
    <row r="514" spans="1:16" ht="13.5" thickBot="1" x14ac:dyDescent="0.25">
      <c r="A514" s="58" t="str">
        <f t="shared" si="42"/>
        <v> BBS 77 </v>
      </c>
      <c r="B514" s="30" t="str">
        <f t="shared" si="43"/>
        <v>I</v>
      </c>
      <c r="C514" s="58">
        <f t="shared" si="44"/>
        <v>46235.392999999996</v>
      </c>
      <c r="D514" s="28" t="str">
        <f t="shared" si="45"/>
        <v>vis</v>
      </c>
      <c r="E514" s="66">
        <f>VLOOKUP(C514,Active!C$21:E$973,3,FALSE)</f>
        <v>4007.9870354940681</v>
      </c>
      <c r="F514" s="30" t="s">
        <v>425</v>
      </c>
      <c r="G514" s="28" t="str">
        <f t="shared" si="46"/>
        <v>46235.393</v>
      </c>
      <c r="H514" s="58">
        <f t="shared" si="47"/>
        <v>5343</v>
      </c>
      <c r="I514" s="67" t="s">
        <v>2509</v>
      </c>
      <c r="J514" s="68" t="s">
        <v>2510</v>
      </c>
      <c r="K514" s="67">
        <v>5343</v>
      </c>
      <c r="L514" s="67" t="s">
        <v>2366</v>
      </c>
      <c r="M514" s="68" t="s">
        <v>441</v>
      </c>
      <c r="N514" s="68"/>
      <c r="O514" s="69" t="s">
        <v>2170</v>
      </c>
      <c r="P514" s="69" t="s">
        <v>2476</v>
      </c>
    </row>
    <row r="515" spans="1:16" ht="13.5" thickBot="1" x14ac:dyDescent="0.25">
      <c r="A515" s="58" t="str">
        <f t="shared" si="42"/>
        <v>IBVS 2792 </v>
      </c>
      <c r="B515" s="30" t="str">
        <f t="shared" si="43"/>
        <v>I</v>
      </c>
      <c r="C515" s="58">
        <f t="shared" si="44"/>
        <v>46237.847300000001</v>
      </c>
      <c r="D515" s="28" t="str">
        <f t="shared" si="45"/>
        <v>vis</v>
      </c>
      <c r="E515" s="66">
        <f>VLOOKUP(C515,Active!C$21:E$973,3,FALSE)</f>
        <v>4010.9870418013847</v>
      </c>
      <c r="F515" s="30" t="s">
        <v>425</v>
      </c>
      <c r="G515" s="28" t="str">
        <f t="shared" si="46"/>
        <v>46237.8473</v>
      </c>
      <c r="H515" s="58">
        <f t="shared" si="47"/>
        <v>5346</v>
      </c>
      <c r="I515" s="67" t="s">
        <v>2511</v>
      </c>
      <c r="J515" s="68" t="s">
        <v>2512</v>
      </c>
      <c r="K515" s="67">
        <v>5346</v>
      </c>
      <c r="L515" s="67" t="s">
        <v>2513</v>
      </c>
      <c r="M515" s="68" t="s">
        <v>892</v>
      </c>
      <c r="N515" s="68" t="s">
        <v>893</v>
      </c>
      <c r="O515" s="69" t="s">
        <v>2491</v>
      </c>
      <c r="P515" s="70" t="s">
        <v>2492</v>
      </c>
    </row>
    <row r="516" spans="1:16" ht="13.5" thickBot="1" x14ac:dyDescent="0.25">
      <c r="A516" s="58" t="str">
        <f t="shared" si="42"/>
        <v> AOEB 1 </v>
      </c>
      <c r="B516" s="30" t="str">
        <f t="shared" si="43"/>
        <v>I</v>
      </c>
      <c r="C516" s="58">
        <f t="shared" si="44"/>
        <v>46247.665999999997</v>
      </c>
      <c r="D516" s="28" t="str">
        <f t="shared" si="45"/>
        <v>vis</v>
      </c>
      <c r="E516" s="66">
        <f>VLOOKUP(C516,Active!C$21:E$973,3,FALSE)</f>
        <v>4022.9889005511623</v>
      </c>
      <c r="F516" s="30" t="s">
        <v>425</v>
      </c>
      <c r="G516" s="28" t="str">
        <f t="shared" si="46"/>
        <v>46247.666</v>
      </c>
      <c r="H516" s="58">
        <f t="shared" si="47"/>
        <v>5358</v>
      </c>
      <c r="I516" s="67" t="s">
        <v>2514</v>
      </c>
      <c r="J516" s="68" t="s">
        <v>2515</v>
      </c>
      <c r="K516" s="67">
        <v>5358</v>
      </c>
      <c r="L516" s="67" t="s">
        <v>1330</v>
      </c>
      <c r="M516" s="68" t="s">
        <v>441</v>
      </c>
      <c r="N516" s="68"/>
      <c r="O516" s="69" t="s">
        <v>1247</v>
      </c>
      <c r="P516" s="69" t="s">
        <v>1911</v>
      </c>
    </row>
    <row r="517" spans="1:16" ht="13.5" thickBot="1" x14ac:dyDescent="0.25">
      <c r="A517" s="58" t="str">
        <f t="shared" si="42"/>
        <v> BBS 77 </v>
      </c>
      <c r="B517" s="30" t="str">
        <f t="shared" si="43"/>
        <v>I</v>
      </c>
      <c r="C517" s="58">
        <f t="shared" si="44"/>
        <v>46262.383000000002</v>
      </c>
      <c r="D517" s="28" t="str">
        <f t="shared" si="45"/>
        <v>vis</v>
      </c>
      <c r="E517" s="66">
        <f>VLOOKUP(C517,Active!C$21:E$973,3,FALSE)</f>
        <v>4040.9781817411977</v>
      </c>
      <c r="F517" s="30" t="s">
        <v>425</v>
      </c>
      <c r="G517" s="28" t="str">
        <f t="shared" si="46"/>
        <v>46262.383</v>
      </c>
      <c r="H517" s="58">
        <f t="shared" si="47"/>
        <v>5376</v>
      </c>
      <c r="I517" s="67" t="s">
        <v>2516</v>
      </c>
      <c r="J517" s="68" t="s">
        <v>2517</v>
      </c>
      <c r="K517" s="67">
        <v>5376</v>
      </c>
      <c r="L517" s="67" t="s">
        <v>2518</v>
      </c>
      <c r="M517" s="68" t="s">
        <v>441</v>
      </c>
      <c r="N517" s="68"/>
      <c r="O517" s="69" t="s">
        <v>1261</v>
      </c>
      <c r="P517" s="69" t="s">
        <v>2476</v>
      </c>
    </row>
    <row r="518" spans="1:16" ht="13.5" thickBot="1" x14ac:dyDescent="0.25">
      <c r="A518" s="58" t="str">
        <f t="shared" si="42"/>
        <v> BBS 77 </v>
      </c>
      <c r="B518" s="30" t="str">
        <f t="shared" si="43"/>
        <v>I</v>
      </c>
      <c r="C518" s="58">
        <f t="shared" si="44"/>
        <v>46262.385000000002</v>
      </c>
      <c r="D518" s="28" t="str">
        <f t="shared" si="45"/>
        <v>vis</v>
      </c>
      <c r="E518" s="66">
        <f>VLOOKUP(C518,Active!C$21:E$973,3,FALSE)</f>
        <v>4040.9806264352515</v>
      </c>
      <c r="F518" s="30" t="s">
        <v>425</v>
      </c>
      <c r="G518" s="28" t="str">
        <f t="shared" si="46"/>
        <v>46262.385</v>
      </c>
      <c r="H518" s="58">
        <f t="shared" si="47"/>
        <v>5376</v>
      </c>
      <c r="I518" s="67" t="s">
        <v>2519</v>
      </c>
      <c r="J518" s="68" t="s">
        <v>2520</v>
      </c>
      <c r="K518" s="67">
        <v>5376</v>
      </c>
      <c r="L518" s="67" t="s">
        <v>2521</v>
      </c>
      <c r="M518" s="68" t="s">
        <v>441</v>
      </c>
      <c r="N518" s="68"/>
      <c r="O518" s="69" t="s">
        <v>2170</v>
      </c>
      <c r="P518" s="69" t="s">
        <v>2476</v>
      </c>
    </row>
    <row r="519" spans="1:16" ht="13.5" thickBot="1" x14ac:dyDescent="0.25">
      <c r="A519" s="58" t="str">
        <f t="shared" si="42"/>
        <v> AOEB 1 </v>
      </c>
      <c r="B519" s="30" t="str">
        <f t="shared" si="43"/>
        <v>I</v>
      </c>
      <c r="C519" s="58">
        <f t="shared" si="44"/>
        <v>46265.66</v>
      </c>
      <c r="D519" s="28" t="str">
        <f t="shared" si="45"/>
        <v>vis</v>
      </c>
      <c r="E519" s="66">
        <f>VLOOKUP(C519,Active!C$21:E$973,3,FALSE)</f>
        <v>4044.9838129472696</v>
      </c>
      <c r="F519" s="30" t="s">
        <v>425</v>
      </c>
      <c r="G519" s="28" t="str">
        <f t="shared" si="46"/>
        <v>46265.660</v>
      </c>
      <c r="H519" s="58">
        <f t="shared" si="47"/>
        <v>5380</v>
      </c>
      <c r="I519" s="67" t="s">
        <v>2522</v>
      </c>
      <c r="J519" s="68" t="s">
        <v>2523</v>
      </c>
      <c r="K519" s="67">
        <v>5380</v>
      </c>
      <c r="L519" s="67" t="s">
        <v>1424</v>
      </c>
      <c r="M519" s="68" t="s">
        <v>441</v>
      </c>
      <c r="N519" s="68"/>
      <c r="O519" s="69" t="s">
        <v>1247</v>
      </c>
      <c r="P519" s="69" t="s">
        <v>1911</v>
      </c>
    </row>
    <row r="520" spans="1:16" ht="13.5" thickBot="1" x14ac:dyDescent="0.25">
      <c r="A520" s="58" t="str">
        <f t="shared" si="42"/>
        <v> AOEB 1 </v>
      </c>
      <c r="B520" s="30" t="str">
        <f t="shared" si="43"/>
        <v>I</v>
      </c>
      <c r="C520" s="58">
        <f t="shared" si="44"/>
        <v>46265.669000000002</v>
      </c>
      <c r="D520" s="28" t="str">
        <f t="shared" si="45"/>
        <v>vis</v>
      </c>
      <c r="E520" s="66">
        <f>VLOOKUP(C520,Active!C$21:E$973,3,FALSE)</f>
        <v>4044.9948140705064</v>
      </c>
      <c r="F520" s="30" t="s">
        <v>425</v>
      </c>
      <c r="G520" s="28" t="str">
        <f t="shared" si="46"/>
        <v>46265.669</v>
      </c>
      <c r="H520" s="58">
        <f t="shared" si="47"/>
        <v>5380</v>
      </c>
      <c r="I520" s="67" t="s">
        <v>2524</v>
      </c>
      <c r="J520" s="68" t="s">
        <v>2525</v>
      </c>
      <c r="K520" s="67">
        <v>5380</v>
      </c>
      <c r="L520" s="67" t="s">
        <v>1145</v>
      </c>
      <c r="M520" s="68" t="s">
        <v>441</v>
      </c>
      <c r="N520" s="68"/>
      <c r="O520" s="69" t="s">
        <v>1541</v>
      </c>
      <c r="P520" s="69" t="s">
        <v>1911</v>
      </c>
    </row>
    <row r="521" spans="1:16" ht="13.5" thickBot="1" x14ac:dyDescent="0.25">
      <c r="A521" s="58" t="str">
        <f t="shared" si="42"/>
        <v> BBS 77 </v>
      </c>
      <c r="B521" s="30" t="str">
        <f t="shared" si="43"/>
        <v>I</v>
      </c>
      <c r="C521" s="58">
        <f t="shared" si="44"/>
        <v>46271.392</v>
      </c>
      <c r="D521" s="28" t="str">
        <f t="shared" si="45"/>
        <v>vis</v>
      </c>
      <c r="E521" s="66">
        <f>VLOOKUP(C521,Active!C$21:E$973,3,FALSE)</f>
        <v>4051.9903061035643</v>
      </c>
      <c r="F521" s="30" t="s">
        <v>425</v>
      </c>
      <c r="G521" s="28" t="str">
        <f t="shared" si="46"/>
        <v>46271.392</v>
      </c>
      <c r="H521" s="58">
        <f t="shared" si="47"/>
        <v>5387</v>
      </c>
      <c r="I521" s="67" t="s">
        <v>2526</v>
      </c>
      <c r="J521" s="68" t="s">
        <v>2527</v>
      </c>
      <c r="K521" s="67">
        <v>5387</v>
      </c>
      <c r="L521" s="67" t="s">
        <v>1336</v>
      </c>
      <c r="M521" s="68" t="s">
        <v>441</v>
      </c>
      <c r="N521" s="68"/>
      <c r="O521" s="69" t="s">
        <v>1301</v>
      </c>
      <c r="P521" s="69" t="s">
        <v>2476</v>
      </c>
    </row>
    <row r="522" spans="1:16" ht="13.5" thickBot="1" x14ac:dyDescent="0.25">
      <c r="A522" s="58" t="str">
        <f t="shared" si="42"/>
        <v> AOEB 1 </v>
      </c>
      <c r="B522" s="30" t="str">
        <f t="shared" si="43"/>
        <v>I</v>
      </c>
      <c r="C522" s="58">
        <f t="shared" si="44"/>
        <v>46274.661</v>
      </c>
      <c r="D522" s="28" t="str">
        <f t="shared" si="45"/>
        <v>vis</v>
      </c>
      <c r="E522" s="66">
        <f>VLOOKUP(C522,Active!C$21:E$973,3,FALSE)</f>
        <v>4055.9861585334215</v>
      </c>
      <c r="F522" s="30" t="s">
        <v>425</v>
      </c>
      <c r="G522" s="28" t="str">
        <f t="shared" si="46"/>
        <v>46274.661</v>
      </c>
      <c r="H522" s="58">
        <f t="shared" si="47"/>
        <v>5391</v>
      </c>
      <c r="I522" s="67" t="s">
        <v>2528</v>
      </c>
      <c r="J522" s="68" t="s">
        <v>2529</v>
      </c>
      <c r="K522" s="67">
        <v>5391</v>
      </c>
      <c r="L522" s="67" t="s">
        <v>2218</v>
      </c>
      <c r="M522" s="68" t="s">
        <v>441</v>
      </c>
      <c r="N522" s="68"/>
      <c r="O522" s="69" t="s">
        <v>1247</v>
      </c>
      <c r="P522" s="69" t="s">
        <v>1911</v>
      </c>
    </row>
    <row r="523" spans="1:16" ht="13.5" thickBot="1" x14ac:dyDescent="0.25">
      <c r="A523" s="58" t="str">
        <f t="shared" ref="A523:A586" si="48">P523</f>
        <v> BBS 78 </v>
      </c>
      <c r="B523" s="30" t="str">
        <f t="shared" ref="B523:B586" si="49">IF(H523=INT(H523),"I","II")</f>
        <v>I</v>
      </c>
      <c r="C523" s="58">
        <f t="shared" ref="C523:C586" si="50">1*G523</f>
        <v>46280.385999999999</v>
      </c>
      <c r="D523" s="28" t="str">
        <f t="shared" ref="D523:D586" si="51">VLOOKUP(F523,I$1:J$5,2,FALSE)</f>
        <v>vis</v>
      </c>
      <c r="E523" s="66">
        <f>VLOOKUP(C523,Active!C$21:E$973,3,FALSE)</f>
        <v>4062.9840952605327</v>
      </c>
      <c r="F523" s="30" t="s">
        <v>425</v>
      </c>
      <c r="G523" s="28" t="str">
        <f t="shared" ref="G523:G586" si="52">MID(I523,3,LEN(I523)-3)</f>
        <v>46280.386</v>
      </c>
      <c r="H523" s="58">
        <f t="shared" ref="H523:H586" si="53">1*K523</f>
        <v>5398</v>
      </c>
      <c r="I523" s="67" t="s">
        <v>2530</v>
      </c>
      <c r="J523" s="68" t="s">
        <v>2531</v>
      </c>
      <c r="K523" s="67">
        <v>5398</v>
      </c>
      <c r="L523" s="67" t="s">
        <v>1424</v>
      </c>
      <c r="M523" s="68" t="s">
        <v>441</v>
      </c>
      <c r="N523" s="68"/>
      <c r="O523" s="69" t="s">
        <v>1472</v>
      </c>
      <c r="P523" s="69" t="s">
        <v>2532</v>
      </c>
    </row>
    <row r="524" spans="1:16" ht="13.5" thickBot="1" x14ac:dyDescent="0.25">
      <c r="A524" s="58" t="str">
        <f t="shared" si="48"/>
        <v> BRNO 27 </v>
      </c>
      <c r="B524" s="30" t="str">
        <f t="shared" si="49"/>
        <v>I</v>
      </c>
      <c r="C524" s="58">
        <f t="shared" si="50"/>
        <v>46289.392999999996</v>
      </c>
      <c r="D524" s="28" t="str">
        <f t="shared" si="51"/>
        <v>vis</v>
      </c>
      <c r="E524" s="66">
        <f>VLOOKUP(C524,Active!C$21:E$973,3,FALSE)</f>
        <v>4073.9937749288461</v>
      </c>
      <c r="F524" s="30" t="s">
        <v>425</v>
      </c>
      <c r="G524" s="28" t="str">
        <f t="shared" si="52"/>
        <v>46289.393</v>
      </c>
      <c r="H524" s="58">
        <f t="shared" si="53"/>
        <v>5409</v>
      </c>
      <c r="I524" s="67" t="s">
        <v>2533</v>
      </c>
      <c r="J524" s="68" t="s">
        <v>2534</v>
      </c>
      <c r="K524" s="67">
        <v>5409</v>
      </c>
      <c r="L524" s="67" t="s">
        <v>1229</v>
      </c>
      <c r="M524" s="68" t="s">
        <v>441</v>
      </c>
      <c r="N524" s="68"/>
      <c r="O524" s="69" t="s">
        <v>1881</v>
      </c>
      <c r="P524" s="69" t="s">
        <v>2444</v>
      </c>
    </row>
    <row r="525" spans="1:16" ht="13.5" thickBot="1" x14ac:dyDescent="0.25">
      <c r="A525" s="58" t="str">
        <f t="shared" si="48"/>
        <v> BBS 78 </v>
      </c>
      <c r="B525" s="30" t="str">
        <f t="shared" si="49"/>
        <v>I</v>
      </c>
      <c r="C525" s="58">
        <f t="shared" si="50"/>
        <v>46298.39</v>
      </c>
      <c r="D525" s="28" t="str">
        <f t="shared" si="51"/>
        <v>vis</v>
      </c>
      <c r="E525" s="66">
        <f>VLOOKUP(C525,Active!C$21:E$973,3,FALSE)</f>
        <v>4084.9912311268995</v>
      </c>
      <c r="F525" s="30" t="s">
        <v>425</v>
      </c>
      <c r="G525" s="28" t="str">
        <f t="shared" si="52"/>
        <v>46298.390</v>
      </c>
      <c r="H525" s="58">
        <f t="shared" si="53"/>
        <v>5420</v>
      </c>
      <c r="I525" s="67" t="s">
        <v>2535</v>
      </c>
      <c r="J525" s="68" t="s">
        <v>2536</v>
      </c>
      <c r="K525" s="67">
        <v>5420</v>
      </c>
      <c r="L525" s="67" t="s">
        <v>1660</v>
      </c>
      <c r="M525" s="68" t="s">
        <v>441</v>
      </c>
      <c r="N525" s="68"/>
      <c r="O525" s="69" t="s">
        <v>1472</v>
      </c>
      <c r="P525" s="69" t="s">
        <v>2532</v>
      </c>
    </row>
    <row r="526" spans="1:16" ht="13.5" thickBot="1" x14ac:dyDescent="0.25">
      <c r="A526" s="58" t="str">
        <f t="shared" si="48"/>
        <v> BBS 78 </v>
      </c>
      <c r="B526" s="30" t="str">
        <f t="shared" si="49"/>
        <v>I</v>
      </c>
      <c r="C526" s="58">
        <f t="shared" si="50"/>
        <v>46298.391000000003</v>
      </c>
      <c r="D526" s="28" t="str">
        <f t="shared" si="51"/>
        <v>vis</v>
      </c>
      <c r="E526" s="66">
        <f>VLOOKUP(C526,Active!C$21:E$973,3,FALSE)</f>
        <v>4084.9924534739307</v>
      </c>
      <c r="F526" s="30" t="s">
        <v>425</v>
      </c>
      <c r="G526" s="28" t="str">
        <f t="shared" si="52"/>
        <v>46298.391</v>
      </c>
      <c r="H526" s="58">
        <f t="shared" si="53"/>
        <v>5420</v>
      </c>
      <c r="I526" s="67" t="s">
        <v>2537</v>
      </c>
      <c r="J526" s="68" t="s">
        <v>2538</v>
      </c>
      <c r="K526" s="67">
        <v>5420</v>
      </c>
      <c r="L526" s="67" t="s">
        <v>1140</v>
      </c>
      <c r="M526" s="68" t="s">
        <v>441</v>
      </c>
      <c r="N526" s="68"/>
      <c r="O526" s="69" t="s">
        <v>1301</v>
      </c>
      <c r="P526" s="69" t="s">
        <v>2532</v>
      </c>
    </row>
    <row r="527" spans="1:16" ht="13.5" thickBot="1" x14ac:dyDescent="0.25">
      <c r="A527" s="58" t="str">
        <f t="shared" si="48"/>
        <v> BBS 78 </v>
      </c>
      <c r="B527" s="30" t="str">
        <f t="shared" si="49"/>
        <v>I</v>
      </c>
      <c r="C527" s="58">
        <f t="shared" si="50"/>
        <v>46325.37</v>
      </c>
      <c r="D527" s="28" t="str">
        <f t="shared" si="51"/>
        <v>vis</v>
      </c>
      <c r="E527" s="66">
        <f>VLOOKUP(C527,Active!C$21:E$973,3,FALSE)</f>
        <v>4117.9701539037605</v>
      </c>
      <c r="F527" s="30" t="s">
        <v>425</v>
      </c>
      <c r="G527" s="28" t="str">
        <f t="shared" si="52"/>
        <v>46325.370</v>
      </c>
      <c r="H527" s="58">
        <f t="shared" si="53"/>
        <v>5453</v>
      </c>
      <c r="I527" s="67" t="s">
        <v>2539</v>
      </c>
      <c r="J527" s="68" t="s">
        <v>2540</v>
      </c>
      <c r="K527" s="67">
        <v>5453</v>
      </c>
      <c r="L527" s="67" t="s">
        <v>2541</v>
      </c>
      <c r="M527" s="68" t="s">
        <v>441</v>
      </c>
      <c r="N527" s="68"/>
      <c r="O527" s="69" t="s">
        <v>1261</v>
      </c>
      <c r="P527" s="69" t="s">
        <v>2532</v>
      </c>
    </row>
    <row r="528" spans="1:16" ht="13.5" thickBot="1" x14ac:dyDescent="0.25">
      <c r="A528" s="58" t="str">
        <f t="shared" si="48"/>
        <v> BBS 78 </v>
      </c>
      <c r="B528" s="30" t="str">
        <f t="shared" si="49"/>
        <v>I</v>
      </c>
      <c r="C528" s="58">
        <f t="shared" si="50"/>
        <v>46325.389000000003</v>
      </c>
      <c r="D528" s="28" t="str">
        <f t="shared" si="51"/>
        <v>vis</v>
      </c>
      <c r="E528" s="66">
        <f>VLOOKUP(C528,Active!C$21:E$973,3,FALSE)</f>
        <v>4117.9933784972663</v>
      </c>
      <c r="F528" s="30" t="s">
        <v>425</v>
      </c>
      <c r="G528" s="28" t="str">
        <f t="shared" si="52"/>
        <v>46325.389</v>
      </c>
      <c r="H528" s="58">
        <f t="shared" si="53"/>
        <v>5453</v>
      </c>
      <c r="I528" s="67" t="s">
        <v>2542</v>
      </c>
      <c r="J528" s="68" t="s">
        <v>2543</v>
      </c>
      <c r="K528" s="67">
        <v>5453</v>
      </c>
      <c r="L528" s="67" t="s">
        <v>1229</v>
      </c>
      <c r="M528" s="68" t="s">
        <v>441</v>
      </c>
      <c r="N528" s="68"/>
      <c r="O528" s="69" t="s">
        <v>1301</v>
      </c>
      <c r="P528" s="69" t="s">
        <v>2532</v>
      </c>
    </row>
    <row r="529" spans="1:16" ht="13.5" thickBot="1" x14ac:dyDescent="0.25">
      <c r="A529" s="58" t="str">
        <f t="shared" si="48"/>
        <v> BBS 78 </v>
      </c>
      <c r="B529" s="30" t="str">
        <f t="shared" si="49"/>
        <v>I</v>
      </c>
      <c r="C529" s="58">
        <f t="shared" si="50"/>
        <v>46348.286999999997</v>
      </c>
      <c r="D529" s="28" t="str">
        <f t="shared" si="51"/>
        <v>vis</v>
      </c>
      <c r="E529" s="66">
        <f>VLOOKUP(C529,Active!C$21:E$973,3,FALSE)</f>
        <v>4145.9826807116578</v>
      </c>
      <c r="F529" s="30" t="s">
        <v>425</v>
      </c>
      <c r="G529" s="28" t="str">
        <f t="shared" si="52"/>
        <v>46348.287</v>
      </c>
      <c r="H529" s="58">
        <f t="shared" si="53"/>
        <v>5481</v>
      </c>
      <c r="I529" s="67" t="s">
        <v>2544</v>
      </c>
      <c r="J529" s="68" t="s">
        <v>2545</v>
      </c>
      <c r="K529" s="67">
        <v>5481</v>
      </c>
      <c r="L529" s="67" t="s">
        <v>2546</v>
      </c>
      <c r="M529" s="68" t="s">
        <v>441</v>
      </c>
      <c r="N529" s="68"/>
      <c r="O529" s="69" t="s">
        <v>1472</v>
      </c>
      <c r="P529" s="69" t="s">
        <v>2532</v>
      </c>
    </row>
    <row r="530" spans="1:16" ht="13.5" thickBot="1" x14ac:dyDescent="0.25">
      <c r="A530" s="58" t="str">
        <f t="shared" si="48"/>
        <v> BBS 79 </v>
      </c>
      <c r="B530" s="30" t="str">
        <f t="shared" si="49"/>
        <v>I</v>
      </c>
      <c r="C530" s="58">
        <f t="shared" si="50"/>
        <v>46366.271999999997</v>
      </c>
      <c r="D530" s="28" t="str">
        <f t="shared" si="51"/>
        <v>vis</v>
      </c>
      <c r="E530" s="66">
        <f>VLOOKUP(C530,Active!C$21:E$973,3,FALSE)</f>
        <v>4167.9665919845193</v>
      </c>
      <c r="F530" s="30" t="s">
        <v>425</v>
      </c>
      <c r="G530" s="28" t="str">
        <f t="shared" si="52"/>
        <v>46366.272</v>
      </c>
      <c r="H530" s="58">
        <f t="shared" si="53"/>
        <v>5503</v>
      </c>
      <c r="I530" s="67" t="s">
        <v>2547</v>
      </c>
      <c r="J530" s="68" t="s">
        <v>2548</v>
      </c>
      <c r="K530" s="67">
        <v>5503</v>
      </c>
      <c r="L530" s="67" t="s">
        <v>2549</v>
      </c>
      <c r="M530" s="68" t="s">
        <v>441</v>
      </c>
      <c r="N530" s="68"/>
      <c r="O530" s="69" t="s">
        <v>1472</v>
      </c>
      <c r="P530" s="69" t="s">
        <v>2550</v>
      </c>
    </row>
    <row r="531" spans="1:16" ht="13.5" thickBot="1" x14ac:dyDescent="0.25">
      <c r="A531" s="58" t="str">
        <f t="shared" si="48"/>
        <v> AOEB 1 </v>
      </c>
      <c r="B531" s="30" t="str">
        <f t="shared" si="49"/>
        <v>I</v>
      </c>
      <c r="C531" s="58">
        <f t="shared" si="50"/>
        <v>46561.815999999999</v>
      </c>
      <c r="D531" s="28" t="str">
        <f t="shared" si="51"/>
        <v>vis</v>
      </c>
      <c r="E531" s="66">
        <f>VLOOKUP(C531,Active!C$21:E$973,3,FALSE)</f>
        <v>4406.9892189481179</v>
      </c>
      <c r="F531" s="30" t="s">
        <v>425</v>
      </c>
      <c r="G531" s="28" t="str">
        <f t="shared" si="52"/>
        <v>46561.816</v>
      </c>
      <c r="H531" s="58">
        <f t="shared" si="53"/>
        <v>5742</v>
      </c>
      <c r="I531" s="67" t="s">
        <v>2551</v>
      </c>
      <c r="J531" s="68" t="s">
        <v>2552</v>
      </c>
      <c r="K531" s="67">
        <v>5742</v>
      </c>
      <c r="L531" s="67" t="s">
        <v>1336</v>
      </c>
      <c r="M531" s="68" t="s">
        <v>441</v>
      </c>
      <c r="N531" s="68"/>
      <c r="O531" s="69" t="s">
        <v>1838</v>
      </c>
      <c r="P531" s="69" t="s">
        <v>1911</v>
      </c>
    </row>
    <row r="532" spans="1:16" ht="13.5" thickBot="1" x14ac:dyDescent="0.25">
      <c r="A532" s="58" t="str">
        <f t="shared" si="48"/>
        <v> AOEB 1 </v>
      </c>
      <c r="B532" s="30" t="str">
        <f t="shared" si="49"/>
        <v>I</v>
      </c>
      <c r="C532" s="58">
        <f t="shared" si="50"/>
        <v>46570.811000000002</v>
      </c>
      <c r="D532" s="28" t="str">
        <f t="shared" si="51"/>
        <v>vis</v>
      </c>
      <c r="E532" s="66">
        <f>VLOOKUP(C532,Active!C$21:E$973,3,FALSE)</f>
        <v>4417.984230452118</v>
      </c>
      <c r="F532" s="30" t="s">
        <v>425</v>
      </c>
      <c r="G532" s="28" t="str">
        <f t="shared" si="52"/>
        <v>46570.811</v>
      </c>
      <c r="H532" s="58">
        <f t="shared" si="53"/>
        <v>5753</v>
      </c>
      <c r="I532" s="67" t="s">
        <v>2553</v>
      </c>
      <c r="J532" s="68" t="s">
        <v>2554</v>
      </c>
      <c r="K532" s="67">
        <v>5753</v>
      </c>
      <c r="L532" s="67" t="s">
        <v>1424</v>
      </c>
      <c r="M532" s="68" t="s">
        <v>441</v>
      </c>
      <c r="N532" s="68"/>
      <c r="O532" s="69" t="s">
        <v>2370</v>
      </c>
      <c r="P532" s="69" t="s">
        <v>1911</v>
      </c>
    </row>
    <row r="533" spans="1:16" ht="13.5" thickBot="1" x14ac:dyDescent="0.25">
      <c r="A533" s="58" t="str">
        <f t="shared" si="48"/>
        <v> AOEB 1 </v>
      </c>
      <c r="B533" s="30" t="str">
        <f t="shared" si="49"/>
        <v>I</v>
      </c>
      <c r="C533" s="58">
        <f t="shared" si="50"/>
        <v>46602.718000000001</v>
      </c>
      <c r="D533" s="28" t="str">
        <f t="shared" si="51"/>
        <v>vis</v>
      </c>
      <c r="E533" s="66">
        <f>VLOOKUP(C533,Active!C$21:E$973,3,FALSE)</f>
        <v>4456.9856570288848</v>
      </c>
      <c r="F533" s="30" t="s">
        <v>425</v>
      </c>
      <c r="G533" s="28" t="str">
        <f t="shared" si="52"/>
        <v>46602.718</v>
      </c>
      <c r="H533" s="58">
        <f t="shared" si="53"/>
        <v>5792</v>
      </c>
      <c r="I533" s="67" t="s">
        <v>2555</v>
      </c>
      <c r="J533" s="68" t="s">
        <v>2556</v>
      </c>
      <c r="K533" s="67">
        <v>5792</v>
      </c>
      <c r="L533" s="67" t="s">
        <v>2218</v>
      </c>
      <c r="M533" s="68" t="s">
        <v>441</v>
      </c>
      <c r="N533" s="68"/>
      <c r="O533" s="69" t="s">
        <v>2370</v>
      </c>
      <c r="P533" s="69" t="s">
        <v>1911</v>
      </c>
    </row>
    <row r="534" spans="1:16" ht="13.5" thickBot="1" x14ac:dyDescent="0.25">
      <c r="A534" s="58" t="str">
        <f t="shared" si="48"/>
        <v> AOEB 1 </v>
      </c>
      <c r="B534" s="30" t="str">
        <f t="shared" si="49"/>
        <v>I</v>
      </c>
      <c r="C534" s="58">
        <f t="shared" si="50"/>
        <v>46602.722000000002</v>
      </c>
      <c r="D534" s="28" t="str">
        <f t="shared" si="51"/>
        <v>vis</v>
      </c>
      <c r="E534" s="66">
        <f>VLOOKUP(C534,Active!C$21:E$973,3,FALSE)</f>
        <v>4456.9905464169915</v>
      </c>
      <c r="F534" s="30" t="s">
        <v>425</v>
      </c>
      <c r="G534" s="28" t="str">
        <f t="shared" si="52"/>
        <v>46602.722</v>
      </c>
      <c r="H534" s="58">
        <f t="shared" si="53"/>
        <v>5792</v>
      </c>
      <c r="I534" s="67" t="s">
        <v>2557</v>
      </c>
      <c r="J534" s="68" t="s">
        <v>2558</v>
      </c>
      <c r="K534" s="67">
        <v>5792</v>
      </c>
      <c r="L534" s="67" t="s">
        <v>1660</v>
      </c>
      <c r="M534" s="68" t="s">
        <v>441</v>
      </c>
      <c r="N534" s="68"/>
      <c r="O534" s="69" t="s">
        <v>1878</v>
      </c>
      <c r="P534" s="69" t="s">
        <v>1911</v>
      </c>
    </row>
    <row r="535" spans="1:16" ht="13.5" thickBot="1" x14ac:dyDescent="0.25">
      <c r="A535" s="58" t="str">
        <f t="shared" si="48"/>
        <v> BBS 80 </v>
      </c>
      <c r="B535" s="30" t="str">
        <f t="shared" si="49"/>
        <v>I</v>
      </c>
      <c r="C535" s="58">
        <f t="shared" si="50"/>
        <v>46603.536</v>
      </c>
      <c r="D535" s="28" t="str">
        <f t="shared" si="51"/>
        <v>vis</v>
      </c>
      <c r="E535" s="66">
        <f>VLOOKUP(C535,Active!C$21:E$973,3,FALSE)</f>
        <v>4457.9855368966182</v>
      </c>
      <c r="F535" s="30" t="s">
        <v>425</v>
      </c>
      <c r="G535" s="28" t="str">
        <f t="shared" si="52"/>
        <v>46603.536</v>
      </c>
      <c r="H535" s="58">
        <f t="shared" si="53"/>
        <v>5793</v>
      </c>
      <c r="I535" s="67" t="s">
        <v>2559</v>
      </c>
      <c r="J535" s="68" t="s">
        <v>2560</v>
      </c>
      <c r="K535" s="67">
        <v>5793</v>
      </c>
      <c r="L535" s="67" t="s">
        <v>2314</v>
      </c>
      <c r="M535" s="68" t="s">
        <v>441</v>
      </c>
      <c r="N535" s="68"/>
      <c r="O535" s="69" t="s">
        <v>1234</v>
      </c>
      <c r="P535" s="69" t="s">
        <v>2561</v>
      </c>
    </row>
    <row r="536" spans="1:16" ht="13.5" thickBot="1" x14ac:dyDescent="0.25">
      <c r="A536" s="58" t="str">
        <f t="shared" si="48"/>
        <v> BRNO 28 </v>
      </c>
      <c r="B536" s="30" t="str">
        <f t="shared" si="49"/>
        <v>I</v>
      </c>
      <c r="C536" s="58">
        <f t="shared" si="50"/>
        <v>46617.451000000001</v>
      </c>
      <c r="D536" s="28" t="str">
        <f t="shared" si="51"/>
        <v>vis</v>
      </c>
      <c r="E536" s="66">
        <f>VLOOKUP(C536,Active!C$21:E$973,3,FALSE)</f>
        <v>4474.9944957713396</v>
      </c>
      <c r="F536" s="30" t="s">
        <v>425</v>
      </c>
      <c r="G536" s="28" t="str">
        <f t="shared" si="52"/>
        <v>46617.451</v>
      </c>
      <c r="H536" s="58">
        <f t="shared" si="53"/>
        <v>5810</v>
      </c>
      <c r="I536" s="67" t="s">
        <v>2562</v>
      </c>
      <c r="J536" s="68" t="s">
        <v>2563</v>
      </c>
      <c r="K536" s="67">
        <v>5810</v>
      </c>
      <c r="L536" s="67" t="s">
        <v>1145</v>
      </c>
      <c r="M536" s="68" t="s">
        <v>441</v>
      </c>
      <c r="N536" s="68"/>
      <c r="O536" s="69" t="s">
        <v>2452</v>
      </c>
      <c r="P536" s="69" t="s">
        <v>2564</v>
      </c>
    </row>
    <row r="537" spans="1:16" ht="13.5" thickBot="1" x14ac:dyDescent="0.25">
      <c r="A537" s="58" t="str">
        <f t="shared" si="48"/>
        <v> BRNO 28 </v>
      </c>
      <c r="B537" s="30" t="str">
        <f t="shared" si="49"/>
        <v>I</v>
      </c>
      <c r="C537" s="58">
        <f t="shared" si="50"/>
        <v>46617.451999999997</v>
      </c>
      <c r="D537" s="28" t="str">
        <f t="shared" si="51"/>
        <v>vis</v>
      </c>
      <c r="E537" s="66">
        <f>VLOOKUP(C537,Active!C$21:E$973,3,FALSE)</f>
        <v>4474.9957181183627</v>
      </c>
      <c r="F537" s="30" t="s">
        <v>425</v>
      </c>
      <c r="G537" s="28" t="str">
        <f t="shared" si="52"/>
        <v>46617.452</v>
      </c>
      <c r="H537" s="58">
        <f t="shared" si="53"/>
        <v>5810</v>
      </c>
      <c r="I537" s="67" t="s">
        <v>2565</v>
      </c>
      <c r="J537" s="68" t="s">
        <v>2566</v>
      </c>
      <c r="K537" s="67">
        <v>5810</v>
      </c>
      <c r="L537" s="67" t="s">
        <v>1049</v>
      </c>
      <c r="M537" s="68" t="s">
        <v>441</v>
      </c>
      <c r="N537" s="68"/>
      <c r="O537" s="69" t="s">
        <v>2567</v>
      </c>
      <c r="P537" s="69" t="s">
        <v>2564</v>
      </c>
    </row>
    <row r="538" spans="1:16" ht="13.5" thickBot="1" x14ac:dyDescent="0.25">
      <c r="A538" s="58" t="str">
        <f t="shared" si="48"/>
        <v> BRNO 28 </v>
      </c>
      <c r="B538" s="30" t="str">
        <f t="shared" si="49"/>
        <v>I</v>
      </c>
      <c r="C538" s="58">
        <f t="shared" si="50"/>
        <v>46617.46</v>
      </c>
      <c r="D538" s="28" t="str">
        <f t="shared" si="51"/>
        <v>vis</v>
      </c>
      <c r="E538" s="66">
        <f>VLOOKUP(C538,Active!C$21:E$973,3,FALSE)</f>
        <v>4475.0054968945769</v>
      </c>
      <c r="F538" s="30" t="s">
        <v>425</v>
      </c>
      <c r="G538" s="28" t="str">
        <f t="shared" si="52"/>
        <v>46617.460</v>
      </c>
      <c r="H538" s="58">
        <f t="shared" si="53"/>
        <v>5810</v>
      </c>
      <c r="I538" s="67" t="s">
        <v>2568</v>
      </c>
      <c r="J538" s="68" t="s">
        <v>2569</v>
      </c>
      <c r="K538" s="67">
        <v>5810</v>
      </c>
      <c r="L538" s="67" t="s">
        <v>1114</v>
      </c>
      <c r="M538" s="68" t="s">
        <v>441</v>
      </c>
      <c r="N538" s="68"/>
      <c r="O538" s="69" t="s">
        <v>1792</v>
      </c>
      <c r="P538" s="69" t="s">
        <v>2564</v>
      </c>
    </row>
    <row r="539" spans="1:16" ht="13.5" thickBot="1" x14ac:dyDescent="0.25">
      <c r="A539" s="58" t="str">
        <f t="shared" si="48"/>
        <v> BBS 81 </v>
      </c>
      <c r="B539" s="30" t="str">
        <f t="shared" si="49"/>
        <v>I</v>
      </c>
      <c r="C539" s="58">
        <f t="shared" si="50"/>
        <v>46657.53</v>
      </c>
      <c r="D539" s="28" t="str">
        <f t="shared" si="51"/>
        <v>vis</v>
      </c>
      <c r="E539" s="66">
        <f>VLOOKUP(C539,Active!C$21:E$973,3,FALSE)</f>
        <v>4523.9849422492352</v>
      </c>
      <c r="F539" s="30" t="s">
        <v>425</v>
      </c>
      <c r="G539" s="28" t="str">
        <f t="shared" si="52"/>
        <v>46657.530</v>
      </c>
      <c r="H539" s="58">
        <f t="shared" si="53"/>
        <v>5859</v>
      </c>
      <c r="I539" s="67" t="s">
        <v>2570</v>
      </c>
      <c r="J539" s="68" t="s">
        <v>2571</v>
      </c>
      <c r="K539" s="67">
        <v>5859</v>
      </c>
      <c r="L539" s="67" t="s">
        <v>2314</v>
      </c>
      <c r="M539" s="68" t="s">
        <v>441</v>
      </c>
      <c r="N539" s="68"/>
      <c r="O539" s="69" t="s">
        <v>2379</v>
      </c>
      <c r="P539" s="69" t="s">
        <v>2572</v>
      </c>
    </row>
    <row r="540" spans="1:16" ht="13.5" thickBot="1" x14ac:dyDescent="0.25">
      <c r="A540" s="58" t="str">
        <f t="shared" si="48"/>
        <v> BBS 81 </v>
      </c>
      <c r="B540" s="30" t="str">
        <f t="shared" si="49"/>
        <v>I</v>
      </c>
      <c r="C540" s="58">
        <f t="shared" si="50"/>
        <v>46717.25</v>
      </c>
      <c r="D540" s="28" t="str">
        <f t="shared" si="51"/>
        <v>vis</v>
      </c>
      <c r="E540" s="66">
        <f>VLOOKUP(C540,Active!C$21:E$973,3,FALSE)</f>
        <v>4596.9835066759942</v>
      </c>
      <c r="F540" s="30" t="s">
        <v>425</v>
      </c>
      <c r="G540" s="28" t="str">
        <f t="shared" si="52"/>
        <v>46717.250</v>
      </c>
      <c r="H540" s="58">
        <f t="shared" si="53"/>
        <v>5932</v>
      </c>
      <c r="I540" s="67" t="s">
        <v>2573</v>
      </c>
      <c r="J540" s="68" t="s">
        <v>2574</v>
      </c>
      <c r="K540" s="67">
        <v>5932</v>
      </c>
      <c r="L540" s="67" t="s">
        <v>1424</v>
      </c>
      <c r="M540" s="68" t="s">
        <v>441</v>
      </c>
      <c r="N540" s="68"/>
      <c r="O540" s="69" t="s">
        <v>1234</v>
      </c>
      <c r="P540" s="69" t="s">
        <v>2572</v>
      </c>
    </row>
    <row r="541" spans="1:16" ht="13.5" thickBot="1" x14ac:dyDescent="0.25">
      <c r="A541" s="58" t="str">
        <f t="shared" si="48"/>
        <v> BBS 82 </v>
      </c>
      <c r="B541" s="30" t="str">
        <f t="shared" si="49"/>
        <v>I</v>
      </c>
      <c r="C541" s="58">
        <f t="shared" si="50"/>
        <v>46753.241000000002</v>
      </c>
      <c r="D541" s="28" t="str">
        <f t="shared" si="51"/>
        <v>vis</v>
      </c>
      <c r="E541" s="66">
        <f>VLOOKUP(C541,Active!C$21:E$973,3,FALSE)</f>
        <v>4640.9769985092762</v>
      </c>
      <c r="F541" s="30" t="s">
        <v>425</v>
      </c>
      <c r="G541" s="28" t="str">
        <f t="shared" si="52"/>
        <v>46753.241</v>
      </c>
      <c r="H541" s="58">
        <f t="shared" si="53"/>
        <v>5976</v>
      </c>
      <c r="I541" s="67" t="s">
        <v>2575</v>
      </c>
      <c r="J541" s="68" t="s">
        <v>2576</v>
      </c>
      <c r="K541" s="67">
        <v>5976</v>
      </c>
      <c r="L541" s="67" t="s">
        <v>2518</v>
      </c>
      <c r="M541" s="68" t="s">
        <v>441</v>
      </c>
      <c r="N541" s="68"/>
      <c r="O541" s="69" t="s">
        <v>1472</v>
      </c>
      <c r="P541" s="69" t="s">
        <v>2577</v>
      </c>
    </row>
    <row r="542" spans="1:16" ht="13.5" thickBot="1" x14ac:dyDescent="0.25">
      <c r="A542" s="58" t="str">
        <f t="shared" si="48"/>
        <v> BBS 82 </v>
      </c>
      <c r="B542" s="30" t="str">
        <f t="shared" si="49"/>
        <v>I</v>
      </c>
      <c r="C542" s="58">
        <f t="shared" si="50"/>
        <v>46753.249000000003</v>
      </c>
      <c r="D542" s="28" t="str">
        <f t="shared" si="51"/>
        <v>vis</v>
      </c>
      <c r="E542" s="66">
        <f>VLOOKUP(C542,Active!C$21:E$973,3,FALSE)</f>
        <v>4640.9867772854905</v>
      </c>
      <c r="F542" s="30" t="s">
        <v>425</v>
      </c>
      <c r="G542" s="28" t="str">
        <f t="shared" si="52"/>
        <v>46753.249</v>
      </c>
      <c r="H542" s="58">
        <f t="shared" si="53"/>
        <v>5976</v>
      </c>
      <c r="I542" s="67" t="s">
        <v>2578</v>
      </c>
      <c r="J542" s="68" t="s">
        <v>2579</v>
      </c>
      <c r="K542" s="67">
        <v>5976</v>
      </c>
      <c r="L542" s="67" t="s">
        <v>2366</v>
      </c>
      <c r="M542" s="68" t="s">
        <v>441</v>
      </c>
      <c r="N542" s="68"/>
      <c r="O542" s="69" t="s">
        <v>1234</v>
      </c>
      <c r="P542" s="69" t="s">
        <v>2577</v>
      </c>
    </row>
    <row r="543" spans="1:16" ht="13.5" thickBot="1" x14ac:dyDescent="0.25">
      <c r="A543" s="58" t="str">
        <f t="shared" si="48"/>
        <v> BBS 82 </v>
      </c>
      <c r="B543" s="30" t="str">
        <f t="shared" si="49"/>
        <v>I</v>
      </c>
      <c r="C543" s="58">
        <f t="shared" si="50"/>
        <v>46753.250999999997</v>
      </c>
      <c r="D543" s="28" t="str">
        <f t="shared" si="51"/>
        <v>vis</v>
      </c>
      <c r="E543" s="66">
        <f>VLOOKUP(C543,Active!C$21:E$973,3,FALSE)</f>
        <v>4640.9892219795356</v>
      </c>
      <c r="F543" s="30" t="s">
        <v>425</v>
      </c>
      <c r="G543" s="28" t="str">
        <f t="shared" si="52"/>
        <v>46753.251</v>
      </c>
      <c r="H543" s="58">
        <f t="shared" si="53"/>
        <v>5976</v>
      </c>
      <c r="I543" s="67" t="s">
        <v>2580</v>
      </c>
      <c r="J543" s="68" t="s">
        <v>2581</v>
      </c>
      <c r="K543" s="67">
        <v>5976</v>
      </c>
      <c r="L543" s="67" t="s">
        <v>1336</v>
      </c>
      <c r="M543" s="68" t="s">
        <v>441</v>
      </c>
      <c r="N543" s="68"/>
      <c r="O543" s="69" t="s">
        <v>1301</v>
      </c>
      <c r="P543" s="69" t="s">
        <v>2577</v>
      </c>
    </row>
    <row r="544" spans="1:16" ht="13.5" thickBot="1" x14ac:dyDescent="0.25">
      <c r="A544" s="58" t="str">
        <f t="shared" si="48"/>
        <v> BBS 82 </v>
      </c>
      <c r="B544" s="30" t="str">
        <f t="shared" si="49"/>
        <v>I</v>
      </c>
      <c r="C544" s="58">
        <f t="shared" si="50"/>
        <v>46762.252999999997</v>
      </c>
      <c r="D544" s="28" t="str">
        <f t="shared" si="51"/>
        <v>vis</v>
      </c>
      <c r="E544" s="66">
        <f>VLOOKUP(C544,Active!C$21:E$973,3,FALSE)</f>
        <v>4651.9927899127188</v>
      </c>
      <c r="F544" s="30" t="s">
        <v>425</v>
      </c>
      <c r="G544" s="28" t="str">
        <f t="shared" si="52"/>
        <v>46762.253</v>
      </c>
      <c r="H544" s="58">
        <f t="shared" si="53"/>
        <v>5987</v>
      </c>
      <c r="I544" s="67" t="s">
        <v>2582</v>
      </c>
      <c r="J544" s="68" t="s">
        <v>2583</v>
      </c>
      <c r="K544" s="67">
        <v>5987</v>
      </c>
      <c r="L544" s="67" t="s">
        <v>1140</v>
      </c>
      <c r="M544" s="68" t="s">
        <v>441</v>
      </c>
      <c r="N544" s="68"/>
      <c r="O544" s="69" t="s">
        <v>1301</v>
      </c>
      <c r="P544" s="69" t="s">
        <v>2577</v>
      </c>
    </row>
    <row r="545" spans="1:16" ht="13.5" thickBot="1" x14ac:dyDescent="0.25">
      <c r="A545" s="58" t="str">
        <f t="shared" si="48"/>
        <v> BBS 82 </v>
      </c>
      <c r="B545" s="30" t="str">
        <f t="shared" si="49"/>
        <v>I</v>
      </c>
      <c r="C545" s="58">
        <f t="shared" si="50"/>
        <v>46762.254999999997</v>
      </c>
      <c r="D545" s="28" t="str">
        <f t="shared" si="51"/>
        <v>vis</v>
      </c>
      <c r="E545" s="66">
        <f>VLOOKUP(C545,Active!C$21:E$973,3,FALSE)</f>
        <v>4651.9952346067721</v>
      </c>
      <c r="F545" s="30" t="s">
        <v>425</v>
      </c>
      <c r="G545" s="28" t="str">
        <f t="shared" si="52"/>
        <v>46762.255</v>
      </c>
      <c r="H545" s="58">
        <f t="shared" si="53"/>
        <v>5987</v>
      </c>
      <c r="I545" s="67" t="s">
        <v>2584</v>
      </c>
      <c r="J545" s="68" t="s">
        <v>2585</v>
      </c>
      <c r="K545" s="67">
        <v>5987</v>
      </c>
      <c r="L545" s="67" t="s">
        <v>1145</v>
      </c>
      <c r="M545" s="68" t="s">
        <v>441</v>
      </c>
      <c r="N545" s="68"/>
      <c r="O545" s="69" t="s">
        <v>2586</v>
      </c>
      <c r="P545" s="69" t="s">
        <v>2577</v>
      </c>
    </row>
    <row r="546" spans="1:16" ht="13.5" thickBot="1" x14ac:dyDescent="0.25">
      <c r="A546" s="58" t="str">
        <f t="shared" si="48"/>
        <v> BBS 83 </v>
      </c>
      <c r="B546" s="30" t="str">
        <f t="shared" si="49"/>
        <v>I</v>
      </c>
      <c r="C546" s="58">
        <f t="shared" si="50"/>
        <v>46900.506000000001</v>
      </c>
      <c r="D546" s="28" t="str">
        <f t="shared" si="51"/>
        <v>vis</v>
      </c>
      <c r="E546" s="66">
        <f>VLOOKUP(C546,Active!C$21:E$973,3,FALSE)</f>
        <v>4820.985933377101</v>
      </c>
      <c r="F546" s="30" t="s">
        <v>425</v>
      </c>
      <c r="G546" s="28" t="str">
        <f t="shared" si="52"/>
        <v>46900.506</v>
      </c>
      <c r="H546" s="58">
        <f t="shared" si="53"/>
        <v>6156</v>
      </c>
      <c r="I546" s="67" t="s">
        <v>2587</v>
      </c>
      <c r="J546" s="68" t="s">
        <v>2588</v>
      </c>
      <c r="K546" s="67">
        <v>6156</v>
      </c>
      <c r="L546" s="67" t="s">
        <v>2218</v>
      </c>
      <c r="M546" s="68" t="s">
        <v>441</v>
      </c>
      <c r="N546" s="68"/>
      <c r="O546" s="69" t="s">
        <v>1234</v>
      </c>
      <c r="P546" s="69" t="s">
        <v>2589</v>
      </c>
    </row>
    <row r="547" spans="1:16" ht="13.5" thickBot="1" x14ac:dyDescent="0.25">
      <c r="A547" s="58" t="str">
        <f t="shared" si="48"/>
        <v> AOEB 1 </v>
      </c>
      <c r="B547" s="30" t="str">
        <f t="shared" si="49"/>
        <v>I</v>
      </c>
      <c r="C547" s="58">
        <f t="shared" si="50"/>
        <v>46912.779000000002</v>
      </c>
      <c r="D547" s="28" t="str">
        <f t="shared" si="51"/>
        <v>vis</v>
      </c>
      <c r="E547" s="66">
        <f>VLOOKUP(C547,Active!C$21:E$973,3,FALSE)</f>
        <v>4835.9877984341956</v>
      </c>
      <c r="F547" s="30" t="s">
        <v>425</v>
      </c>
      <c r="G547" s="28" t="str">
        <f t="shared" si="52"/>
        <v>46912.779</v>
      </c>
      <c r="H547" s="58">
        <f t="shared" si="53"/>
        <v>6171</v>
      </c>
      <c r="I547" s="67" t="s">
        <v>2590</v>
      </c>
      <c r="J547" s="68" t="s">
        <v>2591</v>
      </c>
      <c r="K547" s="67">
        <v>6171</v>
      </c>
      <c r="L547" s="67" t="s">
        <v>2366</v>
      </c>
      <c r="M547" s="68" t="s">
        <v>441</v>
      </c>
      <c r="N547" s="68"/>
      <c r="O547" s="69" t="s">
        <v>1221</v>
      </c>
      <c r="P547" s="69" t="s">
        <v>1911</v>
      </c>
    </row>
    <row r="548" spans="1:16" ht="13.5" thickBot="1" x14ac:dyDescent="0.25">
      <c r="A548" s="58" t="str">
        <f t="shared" si="48"/>
        <v> BBS 85 </v>
      </c>
      <c r="B548" s="30" t="str">
        <f t="shared" si="49"/>
        <v>I</v>
      </c>
      <c r="C548" s="58">
        <f t="shared" si="50"/>
        <v>46914.413</v>
      </c>
      <c r="D548" s="28" t="str">
        <f t="shared" si="51"/>
        <v>vis</v>
      </c>
      <c r="E548" s="66">
        <f>VLOOKUP(C548,Active!C$21:E$973,3,FALSE)</f>
        <v>4837.9851134756082</v>
      </c>
      <c r="F548" s="30" t="s">
        <v>425</v>
      </c>
      <c r="G548" s="28" t="str">
        <f t="shared" si="52"/>
        <v>46914.413</v>
      </c>
      <c r="H548" s="58">
        <f t="shared" si="53"/>
        <v>6173</v>
      </c>
      <c r="I548" s="67" t="s">
        <v>2592</v>
      </c>
      <c r="J548" s="68" t="s">
        <v>2593</v>
      </c>
      <c r="K548" s="67">
        <v>6173</v>
      </c>
      <c r="L548" s="67" t="s">
        <v>2314</v>
      </c>
      <c r="M548" s="68" t="s">
        <v>441</v>
      </c>
      <c r="N548" s="68"/>
      <c r="O548" s="69" t="s">
        <v>2379</v>
      </c>
      <c r="P548" s="69" t="s">
        <v>2594</v>
      </c>
    </row>
    <row r="549" spans="1:16" ht="13.5" thickBot="1" x14ac:dyDescent="0.25">
      <c r="A549" s="58" t="str">
        <f t="shared" si="48"/>
        <v> AOEB 1 </v>
      </c>
      <c r="B549" s="30" t="str">
        <f t="shared" si="49"/>
        <v>I</v>
      </c>
      <c r="C549" s="58">
        <f t="shared" si="50"/>
        <v>46935.684999999998</v>
      </c>
      <c r="D549" s="28" t="str">
        <f t="shared" si="51"/>
        <v>vis</v>
      </c>
      <c r="E549" s="66">
        <f>VLOOKUP(C549,Active!C$21:E$973,3,FALSE)</f>
        <v>4863.9868794248014</v>
      </c>
      <c r="F549" s="30" t="s">
        <v>425</v>
      </c>
      <c r="G549" s="28" t="str">
        <f t="shared" si="52"/>
        <v>46935.685</v>
      </c>
      <c r="H549" s="58">
        <f t="shared" si="53"/>
        <v>6199</v>
      </c>
      <c r="I549" s="67" t="s">
        <v>2595</v>
      </c>
      <c r="J549" s="68" t="s">
        <v>2596</v>
      </c>
      <c r="K549" s="67">
        <v>6199</v>
      </c>
      <c r="L549" s="67" t="s">
        <v>2366</v>
      </c>
      <c r="M549" s="68" t="s">
        <v>441</v>
      </c>
      <c r="N549" s="68"/>
      <c r="O549" s="69" t="s">
        <v>1221</v>
      </c>
      <c r="P549" s="69" t="s">
        <v>1911</v>
      </c>
    </row>
    <row r="550" spans="1:16" ht="13.5" thickBot="1" x14ac:dyDescent="0.25">
      <c r="A550" s="58" t="str">
        <f t="shared" si="48"/>
        <v> AOEB 1 </v>
      </c>
      <c r="B550" s="30" t="str">
        <f t="shared" si="49"/>
        <v>I</v>
      </c>
      <c r="C550" s="58">
        <f t="shared" si="50"/>
        <v>46939.775000000001</v>
      </c>
      <c r="D550" s="28" t="str">
        <f t="shared" si="51"/>
        <v>vis</v>
      </c>
      <c r="E550" s="66">
        <f>VLOOKUP(C550,Active!C$21:E$973,3,FALSE)</f>
        <v>4868.9862787634765</v>
      </c>
      <c r="F550" s="30" t="s">
        <v>425</v>
      </c>
      <c r="G550" s="28" t="str">
        <f t="shared" si="52"/>
        <v>46939.775</v>
      </c>
      <c r="H550" s="58">
        <f t="shared" si="53"/>
        <v>6204</v>
      </c>
      <c r="I550" s="67" t="s">
        <v>2597</v>
      </c>
      <c r="J550" s="68" t="s">
        <v>2598</v>
      </c>
      <c r="K550" s="67">
        <v>6204</v>
      </c>
      <c r="L550" s="67" t="s">
        <v>2218</v>
      </c>
      <c r="M550" s="68" t="s">
        <v>441</v>
      </c>
      <c r="N550" s="68"/>
      <c r="O550" s="69" t="s">
        <v>1221</v>
      </c>
      <c r="P550" s="69" t="s">
        <v>1911</v>
      </c>
    </row>
    <row r="551" spans="1:16" ht="13.5" thickBot="1" x14ac:dyDescent="0.25">
      <c r="A551" s="58" t="str">
        <f t="shared" si="48"/>
        <v> AOEB 1 </v>
      </c>
      <c r="B551" s="30" t="str">
        <f t="shared" si="49"/>
        <v>I</v>
      </c>
      <c r="C551" s="58">
        <f t="shared" si="50"/>
        <v>46939.775999999998</v>
      </c>
      <c r="D551" s="28" t="str">
        <f t="shared" si="51"/>
        <v>vis</v>
      </c>
      <c r="E551" s="66">
        <f>VLOOKUP(C551,Active!C$21:E$973,3,FALSE)</f>
        <v>4868.9875011104996</v>
      </c>
      <c r="F551" s="30" t="s">
        <v>425</v>
      </c>
      <c r="G551" s="28" t="str">
        <f t="shared" si="52"/>
        <v>46939.776</v>
      </c>
      <c r="H551" s="58">
        <f t="shared" si="53"/>
        <v>6204</v>
      </c>
      <c r="I551" s="67" t="s">
        <v>2599</v>
      </c>
      <c r="J551" s="68" t="s">
        <v>2600</v>
      </c>
      <c r="K551" s="67">
        <v>6204</v>
      </c>
      <c r="L551" s="67" t="s">
        <v>2366</v>
      </c>
      <c r="M551" s="68" t="s">
        <v>441</v>
      </c>
      <c r="N551" s="68"/>
      <c r="O551" s="69" t="s">
        <v>1838</v>
      </c>
      <c r="P551" s="69" t="s">
        <v>1911</v>
      </c>
    </row>
    <row r="552" spans="1:16" ht="13.5" thickBot="1" x14ac:dyDescent="0.25">
      <c r="A552" s="58" t="str">
        <f t="shared" si="48"/>
        <v> AOEB 1 </v>
      </c>
      <c r="B552" s="30" t="str">
        <f t="shared" si="49"/>
        <v>I</v>
      </c>
      <c r="C552" s="58">
        <f t="shared" si="50"/>
        <v>46944.682999999997</v>
      </c>
      <c r="D552" s="28" t="str">
        <f t="shared" si="51"/>
        <v>vis</v>
      </c>
      <c r="E552" s="66">
        <f>VLOOKUP(C552,Active!C$21:E$973,3,FALSE)</f>
        <v>4874.9855579698769</v>
      </c>
      <c r="F552" s="30" t="s">
        <v>425</v>
      </c>
      <c r="G552" s="28" t="str">
        <f t="shared" si="52"/>
        <v>46944.683</v>
      </c>
      <c r="H552" s="58">
        <f t="shared" si="53"/>
        <v>6210</v>
      </c>
      <c r="I552" s="67" t="s">
        <v>2601</v>
      </c>
      <c r="J552" s="68" t="s">
        <v>2602</v>
      </c>
      <c r="K552" s="67">
        <v>6210</v>
      </c>
      <c r="L552" s="67" t="s">
        <v>2218</v>
      </c>
      <c r="M552" s="68" t="s">
        <v>441</v>
      </c>
      <c r="N552" s="68"/>
      <c r="O552" s="69" t="s">
        <v>1221</v>
      </c>
      <c r="P552" s="69" t="s">
        <v>1911</v>
      </c>
    </row>
    <row r="553" spans="1:16" ht="13.5" thickBot="1" x14ac:dyDescent="0.25">
      <c r="A553" s="58" t="str">
        <f t="shared" si="48"/>
        <v> AOEB 1 </v>
      </c>
      <c r="B553" s="30" t="str">
        <f t="shared" si="49"/>
        <v>I</v>
      </c>
      <c r="C553" s="58">
        <f t="shared" si="50"/>
        <v>46948.775999999998</v>
      </c>
      <c r="D553" s="28" t="str">
        <f t="shared" si="51"/>
        <v>vis</v>
      </c>
      <c r="E553" s="66">
        <f>VLOOKUP(C553,Active!C$21:E$973,3,FALSE)</f>
        <v>4879.9886243496294</v>
      </c>
      <c r="F553" s="30" t="s">
        <v>425</v>
      </c>
      <c r="G553" s="28" t="str">
        <f t="shared" si="52"/>
        <v>46948.776</v>
      </c>
      <c r="H553" s="58">
        <f t="shared" si="53"/>
        <v>6215</v>
      </c>
      <c r="I553" s="67" t="s">
        <v>2603</v>
      </c>
      <c r="J553" s="68" t="s">
        <v>2604</v>
      </c>
      <c r="K553" s="67">
        <v>6215</v>
      </c>
      <c r="L553" s="67" t="s">
        <v>1330</v>
      </c>
      <c r="M553" s="68" t="s">
        <v>441</v>
      </c>
      <c r="N553" s="68"/>
      <c r="O553" s="69" t="s">
        <v>1221</v>
      </c>
      <c r="P553" s="69" t="s">
        <v>1911</v>
      </c>
    </row>
    <row r="554" spans="1:16" ht="13.5" thickBot="1" x14ac:dyDescent="0.25">
      <c r="A554" s="58" t="str">
        <f t="shared" si="48"/>
        <v> AOEB 1 </v>
      </c>
      <c r="B554" s="30" t="str">
        <f t="shared" si="49"/>
        <v>I</v>
      </c>
      <c r="C554" s="58">
        <f t="shared" si="50"/>
        <v>46975.767999999996</v>
      </c>
      <c r="D554" s="28" t="str">
        <f t="shared" si="51"/>
        <v>vis</v>
      </c>
      <c r="E554" s="66">
        <f>VLOOKUP(C554,Active!C$21:E$973,3,FALSE)</f>
        <v>4912.9822152908037</v>
      </c>
      <c r="F554" s="30" t="s">
        <v>425</v>
      </c>
      <c r="G554" s="28" t="str">
        <f t="shared" si="52"/>
        <v>46975.768</v>
      </c>
      <c r="H554" s="58">
        <f t="shared" si="53"/>
        <v>6248</v>
      </c>
      <c r="I554" s="67" t="s">
        <v>2605</v>
      </c>
      <c r="J554" s="68" t="s">
        <v>2606</v>
      </c>
      <c r="K554" s="67">
        <v>6248</v>
      </c>
      <c r="L554" s="67" t="s">
        <v>2546</v>
      </c>
      <c r="M554" s="68" t="s">
        <v>892</v>
      </c>
      <c r="N554" s="68"/>
      <c r="O554" s="69" t="s">
        <v>2607</v>
      </c>
      <c r="P554" s="69" t="s">
        <v>1911</v>
      </c>
    </row>
    <row r="555" spans="1:16" ht="13.5" thickBot="1" x14ac:dyDescent="0.25">
      <c r="A555" s="58" t="str">
        <f t="shared" si="48"/>
        <v> AOEB 1 </v>
      </c>
      <c r="B555" s="30" t="str">
        <f t="shared" si="49"/>
        <v>I</v>
      </c>
      <c r="C555" s="58">
        <f t="shared" si="50"/>
        <v>46979.862999999998</v>
      </c>
      <c r="D555" s="28" t="str">
        <f t="shared" si="51"/>
        <v>vis</v>
      </c>
      <c r="E555" s="66">
        <f>VLOOKUP(C555,Active!C$21:E$973,3,FALSE)</f>
        <v>4917.9877263646085</v>
      </c>
      <c r="F555" s="30" t="s">
        <v>425</v>
      </c>
      <c r="G555" s="28" t="str">
        <f t="shared" si="52"/>
        <v>46979.863</v>
      </c>
      <c r="H555" s="58">
        <f t="shared" si="53"/>
        <v>6253</v>
      </c>
      <c r="I555" s="67" t="s">
        <v>2608</v>
      </c>
      <c r="J555" s="68" t="s">
        <v>2609</v>
      </c>
      <c r="K555" s="67">
        <v>6253</v>
      </c>
      <c r="L555" s="67" t="s">
        <v>2366</v>
      </c>
      <c r="M555" s="68" t="s">
        <v>441</v>
      </c>
      <c r="N555" s="68"/>
      <c r="O555" s="69" t="s">
        <v>1838</v>
      </c>
      <c r="P555" s="69" t="s">
        <v>1911</v>
      </c>
    </row>
    <row r="556" spans="1:16" ht="13.5" thickBot="1" x14ac:dyDescent="0.25">
      <c r="A556" s="58" t="str">
        <f t="shared" si="48"/>
        <v> BRNO 30 </v>
      </c>
      <c r="B556" s="30" t="str">
        <f t="shared" si="49"/>
        <v>I</v>
      </c>
      <c r="C556" s="58">
        <f t="shared" si="50"/>
        <v>46981.5</v>
      </c>
      <c r="D556" s="28" t="str">
        <f t="shared" si="51"/>
        <v>vis</v>
      </c>
      <c r="E556" s="66">
        <f>VLOOKUP(C556,Active!C$21:E$973,3,FALSE)</f>
        <v>4919.9887084471065</v>
      </c>
      <c r="F556" s="30" t="s">
        <v>425</v>
      </c>
      <c r="G556" s="28" t="str">
        <f t="shared" si="52"/>
        <v>46981.500</v>
      </c>
      <c r="H556" s="58">
        <f t="shared" si="53"/>
        <v>6255</v>
      </c>
      <c r="I556" s="67" t="s">
        <v>2610</v>
      </c>
      <c r="J556" s="68" t="s">
        <v>2611</v>
      </c>
      <c r="K556" s="67">
        <v>6255</v>
      </c>
      <c r="L556" s="67" t="s">
        <v>1330</v>
      </c>
      <c r="M556" s="68" t="s">
        <v>441</v>
      </c>
      <c r="N556" s="68"/>
      <c r="O556" s="69" t="s">
        <v>2612</v>
      </c>
      <c r="P556" s="69" t="s">
        <v>2613</v>
      </c>
    </row>
    <row r="557" spans="1:16" ht="13.5" thickBot="1" x14ac:dyDescent="0.25">
      <c r="A557" s="58" t="str">
        <f t="shared" si="48"/>
        <v> BRNO 30 </v>
      </c>
      <c r="B557" s="30" t="str">
        <f t="shared" si="49"/>
        <v>I</v>
      </c>
      <c r="C557" s="58">
        <f t="shared" si="50"/>
        <v>46995.413999999997</v>
      </c>
      <c r="D557" s="28" t="str">
        <f t="shared" si="51"/>
        <v>vis</v>
      </c>
      <c r="E557" s="66">
        <f>VLOOKUP(C557,Active!C$21:E$973,3,FALSE)</f>
        <v>4936.9964449747977</v>
      </c>
      <c r="F557" s="30" t="s">
        <v>425</v>
      </c>
      <c r="G557" s="28" t="str">
        <f t="shared" si="52"/>
        <v>46995.414</v>
      </c>
      <c r="H557" s="58">
        <f t="shared" si="53"/>
        <v>6272</v>
      </c>
      <c r="I557" s="67" t="s">
        <v>2614</v>
      </c>
      <c r="J557" s="68" t="s">
        <v>2615</v>
      </c>
      <c r="K557" s="67">
        <v>6272</v>
      </c>
      <c r="L557" s="67" t="s">
        <v>1049</v>
      </c>
      <c r="M557" s="68" t="s">
        <v>441</v>
      </c>
      <c r="N557" s="68"/>
      <c r="O557" s="69" t="s">
        <v>2616</v>
      </c>
      <c r="P557" s="69" t="s">
        <v>2613</v>
      </c>
    </row>
    <row r="558" spans="1:16" ht="13.5" thickBot="1" x14ac:dyDescent="0.25">
      <c r="A558" s="58" t="str">
        <f t="shared" si="48"/>
        <v> BBS 84 </v>
      </c>
      <c r="B558" s="30" t="str">
        <f t="shared" si="49"/>
        <v>I</v>
      </c>
      <c r="C558" s="58">
        <f t="shared" si="50"/>
        <v>46999.498</v>
      </c>
      <c r="D558" s="28" t="str">
        <f t="shared" si="51"/>
        <v>vis</v>
      </c>
      <c r="E558" s="66">
        <f>VLOOKUP(C558,Active!C$21:E$973,3,FALSE)</f>
        <v>4941.9885102313128</v>
      </c>
      <c r="F558" s="30" t="s">
        <v>425</v>
      </c>
      <c r="G558" s="28" t="str">
        <f t="shared" si="52"/>
        <v>46999.498</v>
      </c>
      <c r="H558" s="58">
        <f t="shared" si="53"/>
        <v>6277</v>
      </c>
      <c r="I558" s="67" t="s">
        <v>2617</v>
      </c>
      <c r="J558" s="68" t="s">
        <v>2618</v>
      </c>
      <c r="K558" s="67">
        <v>6277</v>
      </c>
      <c r="L558" s="67" t="s">
        <v>1330</v>
      </c>
      <c r="M558" s="68" t="s">
        <v>441</v>
      </c>
      <c r="N558" s="68"/>
      <c r="O558" s="69" t="s">
        <v>1234</v>
      </c>
      <c r="P558" s="69" t="s">
        <v>2619</v>
      </c>
    </row>
    <row r="559" spans="1:16" ht="13.5" thickBot="1" x14ac:dyDescent="0.25">
      <c r="A559" s="58" t="str">
        <f t="shared" si="48"/>
        <v> BRNO 30 </v>
      </c>
      <c r="B559" s="30" t="str">
        <f t="shared" si="49"/>
        <v>I</v>
      </c>
      <c r="C559" s="58">
        <f t="shared" si="50"/>
        <v>46999.499000000003</v>
      </c>
      <c r="D559" s="28" t="str">
        <f t="shared" si="51"/>
        <v>vis</v>
      </c>
      <c r="E559" s="66">
        <f>VLOOKUP(C559,Active!C$21:E$973,3,FALSE)</f>
        <v>4941.989732578344</v>
      </c>
      <c r="F559" s="30" t="s">
        <v>425</v>
      </c>
      <c r="G559" s="28" t="str">
        <f t="shared" si="52"/>
        <v>46999.499</v>
      </c>
      <c r="H559" s="58">
        <f t="shared" si="53"/>
        <v>6277</v>
      </c>
      <c r="I559" s="67" t="s">
        <v>2620</v>
      </c>
      <c r="J559" s="68" t="s">
        <v>2621</v>
      </c>
      <c r="K559" s="67">
        <v>6277</v>
      </c>
      <c r="L559" s="67" t="s">
        <v>1336</v>
      </c>
      <c r="M559" s="68" t="s">
        <v>441</v>
      </c>
      <c r="N559" s="68"/>
      <c r="O559" s="69" t="s">
        <v>2115</v>
      </c>
      <c r="P559" s="69" t="s">
        <v>2613</v>
      </c>
    </row>
    <row r="560" spans="1:16" ht="13.5" thickBot="1" x14ac:dyDescent="0.25">
      <c r="A560" s="58" t="str">
        <f t="shared" si="48"/>
        <v> BRNO 30 </v>
      </c>
      <c r="B560" s="30" t="str">
        <f t="shared" si="49"/>
        <v>I</v>
      </c>
      <c r="C560" s="58">
        <f t="shared" si="50"/>
        <v>46999.499000000003</v>
      </c>
      <c r="D560" s="28" t="str">
        <f t="shared" si="51"/>
        <v>vis</v>
      </c>
      <c r="E560" s="66">
        <f>VLOOKUP(C560,Active!C$21:E$973,3,FALSE)</f>
        <v>4941.989732578344</v>
      </c>
      <c r="F560" s="30" t="s">
        <v>425</v>
      </c>
      <c r="G560" s="28" t="str">
        <f t="shared" si="52"/>
        <v>46999.499</v>
      </c>
      <c r="H560" s="58">
        <f t="shared" si="53"/>
        <v>6277</v>
      </c>
      <c r="I560" s="67" t="s">
        <v>2620</v>
      </c>
      <c r="J560" s="68" t="s">
        <v>2621</v>
      </c>
      <c r="K560" s="67">
        <v>6277</v>
      </c>
      <c r="L560" s="67" t="s">
        <v>1336</v>
      </c>
      <c r="M560" s="68" t="s">
        <v>441</v>
      </c>
      <c r="N560" s="68"/>
      <c r="O560" s="69" t="s">
        <v>2622</v>
      </c>
      <c r="P560" s="69" t="s">
        <v>2613</v>
      </c>
    </row>
    <row r="561" spans="1:16" ht="13.5" thickBot="1" x14ac:dyDescent="0.25">
      <c r="A561" s="58" t="str">
        <f t="shared" si="48"/>
        <v> BRNO 30 </v>
      </c>
      <c r="B561" s="30" t="str">
        <f t="shared" si="49"/>
        <v>I</v>
      </c>
      <c r="C561" s="58">
        <f t="shared" si="50"/>
        <v>46999.5</v>
      </c>
      <c r="D561" s="28" t="str">
        <f t="shared" si="51"/>
        <v>vis</v>
      </c>
      <c r="E561" s="66">
        <f>VLOOKUP(C561,Active!C$21:E$973,3,FALSE)</f>
        <v>4941.9909549253662</v>
      </c>
      <c r="F561" s="30" t="s">
        <v>425</v>
      </c>
      <c r="G561" s="28" t="str">
        <f t="shared" si="52"/>
        <v>46999.500</v>
      </c>
      <c r="H561" s="58">
        <f t="shared" si="53"/>
        <v>6277</v>
      </c>
      <c r="I561" s="67" t="s">
        <v>2623</v>
      </c>
      <c r="J561" s="68" t="s">
        <v>2624</v>
      </c>
      <c r="K561" s="67">
        <v>6277</v>
      </c>
      <c r="L561" s="67" t="s">
        <v>1660</v>
      </c>
      <c r="M561" s="68" t="s">
        <v>441</v>
      </c>
      <c r="N561" s="68"/>
      <c r="O561" s="69" t="s">
        <v>2567</v>
      </c>
      <c r="P561" s="69" t="s">
        <v>2613</v>
      </c>
    </row>
    <row r="562" spans="1:16" ht="13.5" thickBot="1" x14ac:dyDescent="0.25">
      <c r="A562" s="58" t="str">
        <f t="shared" si="48"/>
        <v> BRNO 30 </v>
      </c>
      <c r="B562" s="30" t="str">
        <f t="shared" si="49"/>
        <v>I</v>
      </c>
      <c r="C562" s="58">
        <f t="shared" si="50"/>
        <v>46999.502</v>
      </c>
      <c r="D562" s="28" t="str">
        <f t="shared" si="51"/>
        <v>vis</v>
      </c>
      <c r="E562" s="66" t="e">
        <f>VLOOKUP(C562,Active!C$21:E$973,3,FALSE)</f>
        <v>#N/A</v>
      </c>
      <c r="F562" s="30" t="s">
        <v>425</v>
      </c>
      <c r="G562" s="28" t="str">
        <f t="shared" si="52"/>
        <v>46999.502</v>
      </c>
      <c r="H562" s="58">
        <f t="shared" si="53"/>
        <v>6277</v>
      </c>
      <c r="I562" s="67" t="s">
        <v>2625</v>
      </c>
      <c r="J562" s="68" t="s">
        <v>2626</v>
      </c>
      <c r="K562" s="67">
        <v>6277</v>
      </c>
      <c r="L562" s="67" t="s">
        <v>1229</v>
      </c>
      <c r="M562" s="68" t="s">
        <v>441</v>
      </c>
      <c r="N562" s="68"/>
      <c r="O562" s="69" t="s">
        <v>2627</v>
      </c>
      <c r="P562" s="69" t="s">
        <v>2613</v>
      </c>
    </row>
    <row r="563" spans="1:16" ht="13.5" thickBot="1" x14ac:dyDescent="0.25">
      <c r="A563" s="58" t="str">
        <f t="shared" si="48"/>
        <v> BRNO 30 </v>
      </c>
      <c r="B563" s="30" t="str">
        <f t="shared" si="49"/>
        <v>I</v>
      </c>
      <c r="C563" s="58">
        <f t="shared" si="50"/>
        <v>46999.508000000002</v>
      </c>
      <c r="D563" s="28" t="str">
        <f t="shared" si="51"/>
        <v>vis</v>
      </c>
      <c r="E563" s="66" t="e">
        <f>VLOOKUP(C563,Active!C$21:E$973,3,FALSE)</f>
        <v>#N/A</v>
      </c>
      <c r="F563" s="30" t="s">
        <v>425</v>
      </c>
      <c r="G563" s="28" t="str">
        <f t="shared" si="52"/>
        <v>46999.508</v>
      </c>
      <c r="H563" s="58">
        <f t="shared" si="53"/>
        <v>6277</v>
      </c>
      <c r="I563" s="67" t="s">
        <v>2628</v>
      </c>
      <c r="J563" s="68" t="s">
        <v>2629</v>
      </c>
      <c r="K563" s="67">
        <v>6277</v>
      </c>
      <c r="L563" s="67" t="s">
        <v>1120</v>
      </c>
      <c r="M563" s="68" t="s">
        <v>441</v>
      </c>
      <c r="N563" s="68"/>
      <c r="O563" s="69" t="s">
        <v>2630</v>
      </c>
      <c r="P563" s="69" t="s">
        <v>2613</v>
      </c>
    </row>
    <row r="564" spans="1:16" ht="13.5" thickBot="1" x14ac:dyDescent="0.25">
      <c r="A564" s="58" t="str">
        <f t="shared" si="48"/>
        <v> BRNO 30 </v>
      </c>
      <c r="B564" s="30" t="str">
        <f t="shared" si="49"/>
        <v>I</v>
      </c>
      <c r="C564" s="58">
        <f t="shared" si="50"/>
        <v>46999.51</v>
      </c>
      <c r="D564" s="28" t="str">
        <f t="shared" si="51"/>
        <v>vis</v>
      </c>
      <c r="E564" s="66" t="e">
        <f>VLOOKUP(C564,Active!C$21:E$973,3,FALSE)</f>
        <v>#N/A</v>
      </c>
      <c r="F564" s="30" t="s">
        <v>425</v>
      </c>
      <c r="G564" s="28" t="str">
        <f t="shared" si="52"/>
        <v>46999.510</v>
      </c>
      <c r="H564" s="58">
        <f t="shared" si="53"/>
        <v>6277</v>
      </c>
      <c r="I564" s="67" t="s">
        <v>2631</v>
      </c>
      <c r="J564" s="68" t="s">
        <v>2632</v>
      </c>
      <c r="K564" s="67">
        <v>6277</v>
      </c>
      <c r="L564" s="67" t="s">
        <v>1027</v>
      </c>
      <c r="M564" s="68" t="s">
        <v>441</v>
      </c>
      <c r="N564" s="68"/>
      <c r="O564" s="69" t="s">
        <v>2633</v>
      </c>
      <c r="P564" s="69" t="s">
        <v>2613</v>
      </c>
    </row>
    <row r="565" spans="1:16" ht="13.5" thickBot="1" x14ac:dyDescent="0.25">
      <c r="A565" s="58" t="str">
        <f t="shared" si="48"/>
        <v> BRNO 30 </v>
      </c>
      <c r="B565" s="30" t="str">
        <f t="shared" si="49"/>
        <v>I</v>
      </c>
      <c r="C565" s="58">
        <f t="shared" si="50"/>
        <v>46999.514000000003</v>
      </c>
      <c r="D565" s="28" t="str">
        <f t="shared" si="51"/>
        <v>vis</v>
      </c>
      <c r="E565" s="66" t="e">
        <f>VLOOKUP(C565,Active!C$21:E$973,3,FALSE)</f>
        <v>#N/A</v>
      </c>
      <c r="F565" s="30" t="s">
        <v>425</v>
      </c>
      <c r="G565" s="28" t="str">
        <f t="shared" si="52"/>
        <v>46999.514</v>
      </c>
      <c r="H565" s="58">
        <f t="shared" si="53"/>
        <v>6277</v>
      </c>
      <c r="I565" s="67" t="s">
        <v>2634</v>
      </c>
      <c r="J565" s="68" t="s">
        <v>2635</v>
      </c>
      <c r="K565" s="67">
        <v>6277</v>
      </c>
      <c r="L565" s="67" t="s">
        <v>968</v>
      </c>
      <c r="M565" s="68" t="s">
        <v>441</v>
      </c>
      <c r="N565" s="68"/>
      <c r="O565" s="69" t="s">
        <v>2636</v>
      </c>
      <c r="P565" s="69" t="s">
        <v>2613</v>
      </c>
    </row>
    <row r="566" spans="1:16" ht="13.5" thickBot="1" x14ac:dyDescent="0.25">
      <c r="A566" s="58" t="str">
        <f t="shared" si="48"/>
        <v> AOEB 1 </v>
      </c>
      <c r="B566" s="30" t="str">
        <f t="shared" si="49"/>
        <v>I</v>
      </c>
      <c r="C566" s="58">
        <f t="shared" si="50"/>
        <v>47002.77</v>
      </c>
      <c r="D566" s="28" t="str">
        <f t="shared" si="51"/>
        <v>vis</v>
      </c>
      <c r="E566" s="66" t="e">
        <f>VLOOKUP(C566,Active!C$21:E$973,3,FALSE)</f>
        <v>#N/A</v>
      </c>
      <c r="F566" s="30" t="s">
        <v>425</v>
      </c>
      <c r="G566" s="28" t="str">
        <f t="shared" si="52"/>
        <v>47002.770</v>
      </c>
      <c r="H566" s="58">
        <f t="shared" si="53"/>
        <v>6281</v>
      </c>
      <c r="I566" s="67" t="s">
        <v>2637</v>
      </c>
      <c r="J566" s="68" t="s">
        <v>2638</v>
      </c>
      <c r="K566" s="67">
        <v>6281</v>
      </c>
      <c r="L566" s="67" t="s">
        <v>1330</v>
      </c>
      <c r="M566" s="68" t="s">
        <v>441</v>
      </c>
      <c r="N566" s="68"/>
      <c r="O566" s="69" t="s">
        <v>1221</v>
      </c>
      <c r="P566" s="69" t="s">
        <v>1911</v>
      </c>
    </row>
    <row r="567" spans="1:16" ht="13.5" thickBot="1" x14ac:dyDescent="0.25">
      <c r="A567" s="58" t="str">
        <f t="shared" si="48"/>
        <v> BBS 86 </v>
      </c>
      <c r="B567" s="30" t="str">
        <f t="shared" si="49"/>
        <v>I</v>
      </c>
      <c r="C567" s="58">
        <f t="shared" si="50"/>
        <v>47004.411</v>
      </c>
      <c r="D567" s="28" t="str">
        <f t="shared" si="51"/>
        <v>vis</v>
      </c>
      <c r="E567" s="66" t="e">
        <f>VLOOKUP(C567,Active!C$21:E$973,3,FALSE)</f>
        <v>#N/A</v>
      </c>
      <c r="F567" s="30" t="s">
        <v>425</v>
      </c>
      <c r="G567" s="28" t="str">
        <f t="shared" si="52"/>
        <v>47004.411</v>
      </c>
      <c r="H567" s="58">
        <f t="shared" si="53"/>
        <v>6283</v>
      </c>
      <c r="I567" s="67" t="s">
        <v>2639</v>
      </c>
      <c r="J567" s="68" t="s">
        <v>2640</v>
      </c>
      <c r="K567" s="67">
        <v>6283</v>
      </c>
      <c r="L567" s="67" t="s">
        <v>1229</v>
      </c>
      <c r="M567" s="68" t="s">
        <v>441</v>
      </c>
      <c r="N567" s="68"/>
      <c r="O567" s="69" t="s">
        <v>2319</v>
      </c>
      <c r="P567" s="69" t="s">
        <v>2641</v>
      </c>
    </row>
    <row r="568" spans="1:16" ht="13.5" thickBot="1" x14ac:dyDescent="0.25">
      <c r="A568" s="58" t="str">
        <f t="shared" si="48"/>
        <v> AOEB 1 </v>
      </c>
      <c r="B568" s="30" t="str">
        <f t="shared" si="49"/>
        <v>I</v>
      </c>
      <c r="C568" s="58">
        <f t="shared" si="50"/>
        <v>47021.584000000003</v>
      </c>
      <c r="D568" s="28" t="str">
        <f t="shared" si="51"/>
        <v>vis</v>
      </c>
      <c r="E568" s="66" t="e">
        <f>VLOOKUP(C568,Active!C$21:E$973,3,FALSE)</f>
        <v>#N/A</v>
      </c>
      <c r="F568" s="30" t="s">
        <v>425</v>
      </c>
      <c r="G568" s="28" t="str">
        <f t="shared" si="52"/>
        <v>47021.584</v>
      </c>
      <c r="H568" s="58">
        <f t="shared" si="53"/>
        <v>6304</v>
      </c>
      <c r="I568" s="67" t="s">
        <v>2642</v>
      </c>
      <c r="J568" s="68" t="s">
        <v>2643</v>
      </c>
      <c r="K568" s="67">
        <v>6304</v>
      </c>
      <c r="L568" s="67" t="s">
        <v>2314</v>
      </c>
      <c r="M568" s="68" t="s">
        <v>892</v>
      </c>
      <c r="N568" s="68"/>
      <c r="O568" s="69" t="s">
        <v>2607</v>
      </c>
      <c r="P568" s="69" t="s">
        <v>1911</v>
      </c>
    </row>
    <row r="569" spans="1:16" ht="13.5" thickBot="1" x14ac:dyDescent="0.25">
      <c r="A569" s="58" t="str">
        <f t="shared" si="48"/>
        <v> AOEB 1 </v>
      </c>
      <c r="B569" s="30" t="str">
        <f t="shared" si="49"/>
        <v>I</v>
      </c>
      <c r="C569" s="58">
        <f t="shared" si="50"/>
        <v>47025.675000000003</v>
      </c>
      <c r="D569" s="28" t="str">
        <f t="shared" si="51"/>
        <v>vis</v>
      </c>
      <c r="E569" s="66" t="e">
        <f>VLOOKUP(C569,Active!C$21:E$973,3,FALSE)</f>
        <v>#N/A</v>
      </c>
      <c r="F569" s="30" t="s">
        <v>425</v>
      </c>
      <c r="G569" s="28" t="str">
        <f t="shared" si="52"/>
        <v>47025.675</v>
      </c>
      <c r="H569" s="58">
        <f t="shared" si="53"/>
        <v>6309</v>
      </c>
      <c r="I569" s="67" t="s">
        <v>2644</v>
      </c>
      <c r="J569" s="68" t="s">
        <v>2645</v>
      </c>
      <c r="K569" s="67">
        <v>6309</v>
      </c>
      <c r="L569" s="67" t="s">
        <v>2218</v>
      </c>
      <c r="M569" s="68" t="s">
        <v>441</v>
      </c>
      <c r="N569" s="68"/>
      <c r="O569" s="69" t="s">
        <v>1221</v>
      </c>
      <c r="P569" s="69" t="s">
        <v>1911</v>
      </c>
    </row>
    <row r="570" spans="1:16" ht="13.5" thickBot="1" x14ac:dyDescent="0.25">
      <c r="A570" s="58" t="str">
        <f t="shared" si="48"/>
        <v> BRNO 30 </v>
      </c>
      <c r="B570" s="30" t="str">
        <f t="shared" si="49"/>
        <v>I</v>
      </c>
      <c r="C570" s="58">
        <f t="shared" si="50"/>
        <v>47031.396999999997</v>
      </c>
      <c r="D570" s="28" t="str">
        <f t="shared" si="51"/>
        <v>vis</v>
      </c>
      <c r="E570" s="66" t="e">
        <f>VLOOKUP(C570,Active!C$21:E$973,3,FALSE)</f>
        <v>#N/A</v>
      </c>
      <c r="F570" s="30" t="s">
        <v>425</v>
      </c>
      <c r="G570" s="28" t="str">
        <f t="shared" si="52"/>
        <v>47031.397</v>
      </c>
      <c r="H570" s="58">
        <f t="shared" si="53"/>
        <v>6316</v>
      </c>
      <c r="I570" s="67" t="s">
        <v>2646</v>
      </c>
      <c r="J570" s="68" t="s">
        <v>2647</v>
      </c>
      <c r="K570" s="67">
        <v>6316</v>
      </c>
      <c r="L570" s="67" t="s">
        <v>2521</v>
      </c>
      <c r="M570" s="68" t="s">
        <v>441</v>
      </c>
      <c r="N570" s="68"/>
      <c r="O570" s="69" t="s">
        <v>2612</v>
      </c>
      <c r="P570" s="69" t="s">
        <v>2613</v>
      </c>
    </row>
    <row r="571" spans="1:16" ht="13.5" thickBot="1" x14ac:dyDescent="0.25">
      <c r="A571" s="58" t="str">
        <f t="shared" si="48"/>
        <v> BRNO 30 </v>
      </c>
      <c r="B571" s="30" t="str">
        <f t="shared" si="49"/>
        <v>I</v>
      </c>
      <c r="C571" s="58">
        <f t="shared" si="50"/>
        <v>47031.402000000002</v>
      </c>
      <c r="D571" s="28" t="str">
        <f t="shared" si="51"/>
        <v>vis</v>
      </c>
      <c r="E571" s="66" t="e">
        <f>VLOOKUP(C571,Active!C$21:E$973,3,FALSE)</f>
        <v>#N/A</v>
      </c>
      <c r="F571" s="30" t="s">
        <v>425</v>
      </c>
      <c r="G571" s="28" t="str">
        <f t="shared" si="52"/>
        <v>47031.402</v>
      </c>
      <c r="H571" s="58">
        <f t="shared" si="53"/>
        <v>6316</v>
      </c>
      <c r="I571" s="67" t="s">
        <v>2648</v>
      </c>
      <c r="J571" s="68" t="s">
        <v>2649</v>
      </c>
      <c r="K571" s="67">
        <v>6316</v>
      </c>
      <c r="L571" s="67" t="s">
        <v>2218</v>
      </c>
      <c r="M571" s="68" t="s">
        <v>441</v>
      </c>
      <c r="N571" s="68"/>
      <c r="O571" s="69" t="s">
        <v>2650</v>
      </c>
      <c r="P571" s="69" t="s">
        <v>2613</v>
      </c>
    </row>
    <row r="572" spans="1:16" ht="13.5" thickBot="1" x14ac:dyDescent="0.25">
      <c r="A572" s="58" t="str">
        <f t="shared" si="48"/>
        <v> BRNO 30 </v>
      </c>
      <c r="B572" s="30" t="str">
        <f t="shared" si="49"/>
        <v>I</v>
      </c>
      <c r="C572" s="58">
        <f t="shared" si="50"/>
        <v>47031.402000000002</v>
      </c>
      <c r="D572" s="28" t="str">
        <f t="shared" si="51"/>
        <v>vis</v>
      </c>
      <c r="E572" s="66" t="e">
        <f>VLOOKUP(C572,Active!C$21:E$973,3,FALSE)</f>
        <v>#N/A</v>
      </c>
      <c r="F572" s="30" t="s">
        <v>425</v>
      </c>
      <c r="G572" s="28" t="str">
        <f t="shared" si="52"/>
        <v>47031.402</v>
      </c>
      <c r="H572" s="58">
        <f t="shared" si="53"/>
        <v>6316</v>
      </c>
      <c r="I572" s="67" t="s">
        <v>2648</v>
      </c>
      <c r="J572" s="68" t="s">
        <v>2649</v>
      </c>
      <c r="K572" s="67">
        <v>6316</v>
      </c>
      <c r="L572" s="67" t="s">
        <v>2218</v>
      </c>
      <c r="M572" s="68" t="s">
        <v>441</v>
      </c>
      <c r="N572" s="68"/>
      <c r="O572" s="69" t="s">
        <v>2115</v>
      </c>
      <c r="P572" s="69" t="s">
        <v>2613</v>
      </c>
    </row>
    <row r="573" spans="1:16" ht="13.5" thickBot="1" x14ac:dyDescent="0.25">
      <c r="A573" s="58" t="str">
        <f t="shared" si="48"/>
        <v> BRNO 30 </v>
      </c>
      <c r="B573" s="30" t="str">
        <f t="shared" si="49"/>
        <v>I</v>
      </c>
      <c r="C573" s="58">
        <f t="shared" si="50"/>
        <v>47031.402000000002</v>
      </c>
      <c r="D573" s="28" t="str">
        <f t="shared" si="51"/>
        <v>vis</v>
      </c>
      <c r="E573" s="66" t="e">
        <f>VLOOKUP(C573,Active!C$21:E$973,3,FALSE)</f>
        <v>#N/A</v>
      </c>
      <c r="F573" s="30" t="s">
        <v>425</v>
      </c>
      <c r="G573" s="28" t="str">
        <f t="shared" si="52"/>
        <v>47031.402</v>
      </c>
      <c r="H573" s="58">
        <f t="shared" si="53"/>
        <v>6316</v>
      </c>
      <c r="I573" s="67" t="s">
        <v>2648</v>
      </c>
      <c r="J573" s="68" t="s">
        <v>2649</v>
      </c>
      <c r="K573" s="67">
        <v>6316</v>
      </c>
      <c r="L573" s="67" t="s">
        <v>2218</v>
      </c>
      <c r="M573" s="68" t="s">
        <v>441</v>
      </c>
      <c r="N573" s="68"/>
      <c r="O573" s="69" t="s">
        <v>2651</v>
      </c>
      <c r="P573" s="69" t="s">
        <v>2613</v>
      </c>
    </row>
    <row r="574" spans="1:16" ht="13.5" thickBot="1" x14ac:dyDescent="0.25">
      <c r="A574" s="58" t="str">
        <f t="shared" si="48"/>
        <v> BRNO 30 </v>
      </c>
      <c r="B574" s="30" t="str">
        <f t="shared" si="49"/>
        <v>I</v>
      </c>
      <c r="C574" s="58">
        <f t="shared" si="50"/>
        <v>47031.402999999998</v>
      </c>
      <c r="D574" s="28" t="str">
        <f t="shared" si="51"/>
        <v>vis</v>
      </c>
      <c r="E574" s="66" t="e">
        <f>VLOOKUP(C574,Active!C$21:E$973,3,FALSE)</f>
        <v>#N/A</v>
      </c>
      <c r="F574" s="30" t="s">
        <v>425</v>
      </c>
      <c r="G574" s="28" t="str">
        <f t="shared" si="52"/>
        <v>47031.403</v>
      </c>
      <c r="H574" s="58">
        <f t="shared" si="53"/>
        <v>6316</v>
      </c>
      <c r="I574" s="67" t="s">
        <v>2652</v>
      </c>
      <c r="J574" s="68" t="s">
        <v>2653</v>
      </c>
      <c r="K574" s="67">
        <v>6316</v>
      </c>
      <c r="L574" s="67" t="s">
        <v>2366</v>
      </c>
      <c r="M574" s="68" t="s">
        <v>441</v>
      </c>
      <c r="N574" s="68"/>
      <c r="O574" s="69" t="s">
        <v>2654</v>
      </c>
      <c r="P574" s="69" t="s">
        <v>2613</v>
      </c>
    </row>
    <row r="575" spans="1:16" ht="13.5" thickBot="1" x14ac:dyDescent="0.25">
      <c r="A575" s="58" t="str">
        <f t="shared" si="48"/>
        <v> BRNO 30 </v>
      </c>
      <c r="B575" s="30" t="str">
        <f t="shared" si="49"/>
        <v>I</v>
      </c>
      <c r="C575" s="58">
        <f t="shared" si="50"/>
        <v>47031.406000000003</v>
      </c>
      <c r="D575" s="28" t="str">
        <f t="shared" si="51"/>
        <v>vis</v>
      </c>
      <c r="E575" s="66" t="e">
        <f>VLOOKUP(C575,Active!C$21:E$973,3,FALSE)</f>
        <v>#N/A</v>
      </c>
      <c r="F575" s="30" t="s">
        <v>425</v>
      </c>
      <c r="G575" s="28" t="str">
        <f t="shared" si="52"/>
        <v>47031.406</v>
      </c>
      <c r="H575" s="58">
        <f t="shared" si="53"/>
        <v>6316</v>
      </c>
      <c r="I575" s="67" t="s">
        <v>2655</v>
      </c>
      <c r="J575" s="68" t="s">
        <v>2656</v>
      </c>
      <c r="K575" s="67">
        <v>6316</v>
      </c>
      <c r="L575" s="67" t="s">
        <v>1660</v>
      </c>
      <c r="M575" s="68" t="s">
        <v>441</v>
      </c>
      <c r="N575" s="68"/>
      <c r="O575" s="69" t="s">
        <v>2657</v>
      </c>
      <c r="P575" s="69" t="s">
        <v>2613</v>
      </c>
    </row>
    <row r="576" spans="1:16" ht="13.5" thickBot="1" x14ac:dyDescent="0.25">
      <c r="A576" s="58" t="str">
        <f t="shared" si="48"/>
        <v> BRNO 30 </v>
      </c>
      <c r="B576" s="30" t="str">
        <f t="shared" si="49"/>
        <v>I</v>
      </c>
      <c r="C576" s="58">
        <f t="shared" si="50"/>
        <v>47031.408000000003</v>
      </c>
      <c r="D576" s="28" t="str">
        <f t="shared" si="51"/>
        <v>vis</v>
      </c>
      <c r="E576" s="66" t="e">
        <f>VLOOKUP(C576,Active!C$21:E$973,3,FALSE)</f>
        <v>#N/A</v>
      </c>
      <c r="F576" s="30" t="s">
        <v>425</v>
      </c>
      <c r="G576" s="28" t="str">
        <f t="shared" si="52"/>
        <v>47031.408</v>
      </c>
      <c r="H576" s="58">
        <f t="shared" si="53"/>
        <v>6316</v>
      </c>
      <c r="I576" s="67" t="s">
        <v>2658</v>
      </c>
      <c r="J576" s="68" t="s">
        <v>2659</v>
      </c>
      <c r="K576" s="67">
        <v>6316</v>
      </c>
      <c r="L576" s="67" t="s">
        <v>1229</v>
      </c>
      <c r="M576" s="68" t="s">
        <v>441</v>
      </c>
      <c r="N576" s="68"/>
      <c r="O576" s="69" t="s">
        <v>2660</v>
      </c>
      <c r="P576" s="69" t="s">
        <v>2613</v>
      </c>
    </row>
    <row r="577" spans="1:16" ht="13.5" thickBot="1" x14ac:dyDescent="0.25">
      <c r="A577" s="58" t="str">
        <f t="shared" si="48"/>
        <v> BRNO 30 </v>
      </c>
      <c r="B577" s="30" t="str">
        <f t="shared" si="49"/>
        <v>I</v>
      </c>
      <c r="C577" s="58">
        <f t="shared" si="50"/>
        <v>47031.409</v>
      </c>
      <c r="D577" s="28" t="str">
        <f t="shared" si="51"/>
        <v>vis</v>
      </c>
      <c r="E577" s="66" t="e">
        <f>VLOOKUP(C577,Active!C$21:E$973,3,FALSE)</f>
        <v>#N/A</v>
      </c>
      <c r="F577" s="30" t="s">
        <v>425</v>
      </c>
      <c r="G577" s="28" t="str">
        <f t="shared" si="52"/>
        <v>47031.409</v>
      </c>
      <c r="H577" s="58">
        <f t="shared" si="53"/>
        <v>6316</v>
      </c>
      <c r="I577" s="67" t="s">
        <v>2661</v>
      </c>
      <c r="J577" s="68" t="s">
        <v>2662</v>
      </c>
      <c r="K577" s="67">
        <v>6316</v>
      </c>
      <c r="L577" s="67" t="s">
        <v>1145</v>
      </c>
      <c r="M577" s="68" t="s">
        <v>441</v>
      </c>
      <c r="N577" s="68"/>
      <c r="O577" s="69" t="s">
        <v>2663</v>
      </c>
      <c r="P577" s="69" t="s">
        <v>2613</v>
      </c>
    </row>
    <row r="578" spans="1:16" ht="13.5" thickBot="1" x14ac:dyDescent="0.25">
      <c r="A578" s="58" t="str">
        <f t="shared" si="48"/>
        <v> BRNO 30 </v>
      </c>
      <c r="B578" s="30" t="str">
        <f t="shared" si="49"/>
        <v>I</v>
      </c>
      <c r="C578" s="58">
        <f t="shared" si="50"/>
        <v>47031.411999999997</v>
      </c>
      <c r="D578" s="28" t="str">
        <f t="shared" si="51"/>
        <v>vis</v>
      </c>
      <c r="E578" s="66" t="e">
        <f>VLOOKUP(C578,Active!C$21:E$973,3,FALSE)</f>
        <v>#N/A</v>
      </c>
      <c r="F578" s="30" t="s">
        <v>425</v>
      </c>
      <c r="G578" s="28" t="str">
        <f t="shared" si="52"/>
        <v>47031.412</v>
      </c>
      <c r="H578" s="58">
        <f t="shared" si="53"/>
        <v>6316</v>
      </c>
      <c r="I578" s="67" t="s">
        <v>2664</v>
      </c>
      <c r="J578" s="68" t="s">
        <v>2665</v>
      </c>
      <c r="K578" s="67">
        <v>6316</v>
      </c>
      <c r="L578" s="67" t="s">
        <v>1151</v>
      </c>
      <c r="M578" s="68" t="s">
        <v>441</v>
      </c>
      <c r="N578" s="68"/>
      <c r="O578" s="69" t="s">
        <v>2666</v>
      </c>
      <c r="P578" s="69" t="s">
        <v>2613</v>
      </c>
    </row>
    <row r="579" spans="1:16" ht="13.5" thickBot="1" x14ac:dyDescent="0.25">
      <c r="A579" s="58" t="str">
        <f t="shared" si="48"/>
        <v> BBS 85 </v>
      </c>
      <c r="B579" s="30" t="str">
        <f t="shared" si="49"/>
        <v>I</v>
      </c>
      <c r="C579" s="58">
        <f t="shared" si="50"/>
        <v>47036.313000000002</v>
      </c>
      <c r="D579" s="28" t="str">
        <f t="shared" si="51"/>
        <v>vis</v>
      </c>
      <c r="E579" s="66" t="e">
        <f>VLOOKUP(C579,Active!C$21:E$973,3,FALSE)</f>
        <v>#N/A</v>
      </c>
      <c r="F579" s="30" t="s">
        <v>425</v>
      </c>
      <c r="G579" s="28" t="str">
        <f t="shared" si="52"/>
        <v>47036.313</v>
      </c>
      <c r="H579" s="58">
        <f t="shared" si="53"/>
        <v>6322</v>
      </c>
      <c r="I579" s="67" t="s">
        <v>2667</v>
      </c>
      <c r="J579" s="68" t="s">
        <v>2668</v>
      </c>
      <c r="K579" s="67">
        <v>6322</v>
      </c>
      <c r="L579" s="67" t="s">
        <v>1336</v>
      </c>
      <c r="M579" s="68" t="s">
        <v>441</v>
      </c>
      <c r="N579" s="68"/>
      <c r="O579" s="69" t="s">
        <v>1301</v>
      </c>
      <c r="P579" s="69" t="s">
        <v>2594</v>
      </c>
    </row>
    <row r="580" spans="1:16" ht="13.5" thickBot="1" x14ac:dyDescent="0.25">
      <c r="A580" s="58" t="str">
        <f t="shared" si="48"/>
        <v> BBS 86 </v>
      </c>
      <c r="B580" s="30" t="str">
        <f t="shared" si="49"/>
        <v>I</v>
      </c>
      <c r="C580" s="58">
        <f t="shared" si="50"/>
        <v>47054.31</v>
      </c>
      <c r="D580" s="28" t="str">
        <f t="shared" si="51"/>
        <v>vis</v>
      </c>
      <c r="E580" s="66" t="e">
        <f>VLOOKUP(C580,Active!C$21:E$973,3,FALSE)</f>
        <v>#N/A</v>
      </c>
      <c r="F580" s="30" t="s">
        <v>425</v>
      </c>
      <c r="G580" s="28" t="str">
        <f t="shared" si="52"/>
        <v>47054.310</v>
      </c>
      <c r="H580" s="58">
        <f t="shared" si="53"/>
        <v>6344</v>
      </c>
      <c r="I580" s="67" t="s">
        <v>2669</v>
      </c>
      <c r="J580" s="68" t="s">
        <v>2670</v>
      </c>
      <c r="K580" s="67">
        <v>6344</v>
      </c>
      <c r="L580" s="67" t="s">
        <v>2366</v>
      </c>
      <c r="M580" s="68" t="s">
        <v>441</v>
      </c>
      <c r="N580" s="68"/>
      <c r="O580" s="69" t="s">
        <v>2586</v>
      </c>
      <c r="P580" s="69" t="s">
        <v>2641</v>
      </c>
    </row>
    <row r="581" spans="1:16" ht="13.5" thickBot="1" x14ac:dyDescent="0.25">
      <c r="A581" s="58" t="str">
        <f t="shared" si="48"/>
        <v> BBS 87 </v>
      </c>
      <c r="B581" s="30" t="str">
        <f t="shared" si="49"/>
        <v>I</v>
      </c>
      <c r="C581" s="58">
        <f t="shared" si="50"/>
        <v>47214.656999999999</v>
      </c>
      <c r="D581" s="28" t="str">
        <f t="shared" si="51"/>
        <v>vis</v>
      </c>
      <c r="E581" s="66" t="e">
        <f>VLOOKUP(C581,Active!C$21:E$973,3,FALSE)</f>
        <v>#N/A</v>
      </c>
      <c r="F581" s="30" t="s">
        <v>425</v>
      </c>
      <c r="G581" s="28" t="str">
        <f t="shared" si="52"/>
        <v>47214.657</v>
      </c>
      <c r="H581" s="58">
        <f t="shared" si="53"/>
        <v>6540</v>
      </c>
      <c r="I581" s="67" t="s">
        <v>2671</v>
      </c>
      <c r="J581" s="68" t="s">
        <v>2672</v>
      </c>
      <c r="K581" s="67">
        <v>6540</v>
      </c>
      <c r="L581" s="67" t="s">
        <v>2366</v>
      </c>
      <c r="M581" s="68" t="s">
        <v>441</v>
      </c>
      <c r="N581" s="68"/>
      <c r="O581" s="69" t="s">
        <v>1234</v>
      </c>
      <c r="P581" s="69" t="s">
        <v>2673</v>
      </c>
    </row>
    <row r="582" spans="1:16" ht="13.5" thickBot="1" x14ac:dyDescent="0.25">
      <c r="A582" s="58" t="str">
        <f t="shared" si="48"/>
        <v> BBS 88 </v>
      </c>
      <c r="B582" s="30" t="str">
        <f t="shared" si="49"/>
        <v>I</v>
      </c>
      <c r="C582" s="58">
        <f t="shared" si="50"/>
        <v>47260.474999999999</v>
      </c>
      <c r="D582" s="28" t="str">
        <f t="shared" si="51"/>
        <v>vis</v>
      </c>
      <c r="E582" s="66" t="e">
        <f>VLOOKUP(C582,Active!C$21:E$973,3,FALSE)</f>
        <v>#N/A</v>
      </c>
      <c r="F582" s="30" t="s">
        <v>425</v>
      </c>
      <c r="G582" s="28" t="str">
        <f t="shared" si="52"/>
        <v>47260.475</v>
      </c>
      <c r="H582" s="58">
        <f t="shared" si="53"/>
        <v>6596</v>
      </c>
      <c r="I582" s="67" t="s">
        <v>2674</v>
      </c>
      <c r="J582" s="68" t="s">
        <v>2675</v>
      </c>
      <c r="K582" s="67">
        <v>6596</v>
      </c>
      <c r="L582" s="67" t="s">
        <v>1229</v>
      </c>
      <c r="M582" s="68" t="s">
        <v>441</v>
      </c>
      <c r="N582" s="68"/>
      <c r="O582" s="69" t="s">
        <v>1234</v>
      </c>
      <c r="P582" s="69" t="s">
        <v>2676</v>
      </c>
    </row>
    <row r="583" spans="1:16" ht="13.5" thickBot="1" x14ac:dyDescent="0.25">
      <c r="A583" s="58" t="str">
        <f t="shared" si="48"/>
        <v> AOEB 1 </v>
      </c>
      <c r="B583" s="30" t="str">
        <f t="shared" si="49"/>
        <v>I</v>
      </c>
      <c r="C583" s="58">
        <f t="shared" si="50"/>
        <v>47299.737999999998</v>
      </c>
      <c r="D583" s="28" t="str">
        <f t="shared" si="51"/>
        <v>vis</v>
      </c>
      <c r="E583" s="66" t="e">
        <f>VLOOKUP(C583,Active!C$21:E$973,3,FALSE)</f>
        <v>#N/A</v>
      </c>
      <c r="F583" s="30" t="s">
        <v>425</v>
      </c>
      <c r="G583" s="28" t="str">
        <f t="shared" si="52"/>
        <v>47299.738</v>
      </c>
      <c r="H583" s="58">
        <f t="shared" si="53"/>
        <v>6644</v>
      </c>
      <c r="I583" s="67" t="s">
        <v>2677</v>
      </c>
      <c r="J583" s="68" t="s">
        <v>2678</v>
      </c>
      <c r="K583" s="67">
        <v>6644</v>
      </c>
      <c r="L583" s="67" t="s">
        <v>2218</v>
      </c>
      <c r="M583" s="68" t="s">
        <v>441</v>
      </c>
      <c r="N583" s="68"/>
      <c r="O583" s="69" t="s">
        <v>1221</v>
      </c>
      <c r="P583" s="69" t="s">
        <v>1911</v>
      </c>
    </row>
    <row r="584" spans="1:16" ht="13.5" thickBot="1" x14ac:dyDescent="0.25">
      <c r="A584" s="58" t="str">
        <f t="shared" si="48"/>
        <v> AOEB 1 </v>
      </c>
      <c r="B584" s="30" t="str">
        <f t="shared" si="49"/>
        <v>I</v>
      </c>
      <c r="C584" s="58">
        <f t="shared" si="50"/>
        <v>47299.74</v>
      </c>
      <c r="D584" s="28" t="str">
        <f t="shared" si="51"/>
        <v>vis</v>
      </c>
      <c r="E584" s="66" t="e">
        <f>VLOOKUP(C584,Active!C$21:E$973,3,FALSE)</f>
        <v>#N/A</v>
      </c>
      <c r="F584" s="30" t="s">
        <v>425</v>
      </c>
      <c r="G584" s="28" t="str">
        <f t="shared" si="52"/>
        <v>47299.740</v>
      </c>
      <c r="H584" s="58">
        <f t="shared" si="53"/>
        <v>6644</v>
      </c>
      <c r="I584" s="67" t="s">
        <v>2679</v>
      </c>
      <c r="J584" s="68" t="s">
        <v>2680</v>
      </c>
      <c r="K584" s="67">
        <v>6644</v>
      </c>
      <c r="L584" s="67" t="s">
        <v>1330</v>
      </c>
      <c r="M584" s="68" t="s">
        <v>441</v>
      </c>
      <c r="N584" s="68"/>
      <c r="O584" s="69" t="s">
        <v>1878</v>
      </c>
      <c r="P584" s="69" t="s">
        <v>1911</v>
      </c>
    </row>
    <row r="585" spans="1:16" ht="13.5" thickBot="1" x14ac:dyDescent="0.25">
      <c r="A585" s="58" t="str">
        <f t="shared" si="48"/>
        <v> AOEB 1 </v>
      </c>
      <c r="B585" s="30" t="str">
        <f t="shared" si="49"/>
        <v>I</v>
      </c>
      <c r="C585" s="58">
        <f t="shared" si="50"/>
        <v>47308.743000000002</v>
      </c>
      <c r="D585" s="28" t="str">
        <f t="shared" si="51"/>
        <v>vis</v>
      </c>
      <c r="E585" s="66" t="e">
        <f>VLOOKUP(C585,Active!C$21:E$973,3,FALSE)</f>
        <v>#N/A</v>
      </c>
      <c r="F585" s="30" t="s">
        <v>425</v>
      </c>
      <c r="G585" s="28" t="str">
        <f t="shared" si="52"/>
        <v>47308.743</v>
      </c>
      <c r="H585" s="58">
        <f t="shared" si="53"/>
        <v>6655</v>
      </c>
      <c r="I585" s="67" t="s">
        <v>2681</v>
      </c>
      <c r="J585" s="68" t="s">
        <v>2682</v>
      </c>
      <c r="K585" s="67">
        <v>6655</v>
      </c>
      <c r="L585" s="67" t="s">
        <v>1229</v>
      </c>
      <c r="M585" s="68" t="s">
        <v>441</v>
      </c>
      <c r="N585" s="68"/>
      <c r="O585" s="69" t="s">
        <v>2370</v>
      </c>
      <c r="P585" s="69" t="s">
        <v>1911</v>
      </c>
    </row>
    <row r="586" spans="1:16" ht="13.5" thickBot="1" x14ac:dyDescent="0.25">
      <c r="A586" s="58" t="str">
        <f t="shared" si="48"/>
        <v> AOEB 1 </v>
      </c>
      <c r="B586" s="30" t="str">
        <f t="shared" si="49"/>
        <v>I</v>
      </c>
      <c r="C586" s="58">
        <f t="shared" si="50"/>
        <v>47317.735000000001</v>
      </c>
      <c r="D586" s="28" t="str">
        <f t="shared" si="51"/>
        <v>vis</v>
      </c>
      <c r="E586" s="66" t="e">
        <f>VLOOKUP(C586,Active!C$21:E$973,3,FALSE)</f>
        <v>#N/A</v>
      </c>
      <c r="F586" s="30" t="s">
        <v>425</v>
      </c>
      <c r="G586" s="28" t="str">
        <f t="shared" si="52"/>
        <v>47317.735</v>
      </c>
      <c r="H586" s="58">
        <f t="shared" si="53"/>
        <v>6666</v>
      </c>
      <c r="I586" s="67" t="s">
        <v>2683</v>
      </c>
      <c r="J586" s="68" t="s">
        <v>2684</v>
      </c>
      <c r="K586" s="67">
        <v>6666</v>
      </c>
      <c r="L586" s="67" t="s">
        <v>2314</v>
      </c>
      <c r="M586" s="68" t="s">
        <v>441</v>
      </c>
      <c r="N586" s="68"/>
      <c r="O586" s="69" t="s">
        <v>1221</v>
      </c>
      <c r="P586" s="69" t="s">
        <v>1911</v>
      </c>
    </row>
    <row r="587" spans="1:16" ht="13.5" thickBot="1" x14ac:dyDescent="0.25">
      <c r="A587" s="58" t="str">
        <f t="shared" ref="A587:A650" si="54">P587</f>
        <v> AOEB 1 </v>
      </c>
      <c r="B587" s="30" t="str">
        <f t="shared" ref="B587:B650" si="55">IF(H587=INT(H587),"I","II")</f>
        <v>I</v>
      </c>
      <c r="C587" s="58">
        <f t="shared" ref="C587:C650" si="56">1*G587</f>
        <v>47317.737999999998</v>
      </c>
      <c r="D587" s="28" t="str">
        <f t="shared" ref="D587:D650" si="57">VLOOKUP(F587,I$1:J$5,2,FALSE)</f>
        <v>vis</v>
      </c>
      <c r="E587" s="66" t="e">
        <f>VLOOKUP(C587,Active!C$21:E$973,3,FALSE)</f>
        <v>#N/A</v>
      </c>
      <c r="F587" s="30" t="s">
        <v>425</v>
      </c>
      <c r="G587" s="28" t="str">
        <f t="shared" ref="G587:G650" si="58">MID(I587,3,LEN(I587)-3)</f>
        <v>47317.738</v>
      </c>
      <c r="H587" s="58">
        <f t="shared" ref="H587:H650" si="59">1*K587</f>
        <v>6666</v>
      </c>
      <c r="I587" s="67" t="s">
        <v>2685</v>
      </c>
      <c r="J587" s="68" t="s">
        <v>2686</v>
      </c>
      <c r="K587" s="67">
        <v>6666</v>
      </c>
      <c r="L587" s="67" t="s">
        <v>1330</v>
      </c>
      <c r="M587" s="68" t="s">
        <v>441</v>
      </c>
      <c r="N587" s="68"/>
      <c r="O587" s="69" t="s">
        <v>2687</v>
      </c>
      <c r="P587" s="69" t="s">
        <v>1911</v>
      </c>
    </row>
    <row r="588" spans="1:16" ht="13.5" thickBot="1" x14ac:dyDescent="0.25">
      <c r="A588" s="58" t="str">
        <f t="shared" si="54"/>
        <v> BBS 89 </v>
      </c>
      <c r="B588" s="30" t="str">
        <f t="shared" si="55"/>
        <v>I</v>
      </c>
      <c r="C588" s="58">
        <f t="shared" si="56"/>
        <v>47364.366000000002</v>
      </c>
      <c r="D588" s="28" t="str">
        <f t="shared" si="57"/>
        <v>vis</v>
      </c>
      <c r="E588" s="66" t="e">
        <f>VLOOKUP(C588,Active!C$21:E$973,3,FALSE)</f>
        <v>#N/A</v>
      </c>
      <c r="F588" s="30" t="s">
        <v>425</v>
      </c>
      <c r="G588" s="28" t="str">
        <f t="shared" si="58"/>
        <v>47364.366</v>
      </c>
      <c r="H588" s="58">
        <f t="shared" si="59"/>
        <v>6723</v>
      </c>
      <c r="I588" s="67" t="s">
        <v>2688</v>
      </c>
      <c r="J588" s="68" t="s">
        <v>2689</v>
      </c>
      <c r="K588" s="67">
        <v>6723</v>
      </c>
      <c r="L588" s="67" t="s">
        <v>1424</v>
      </c>
      <c r="M588" s="68" t="s">
        <v>441</v>
      </c>
      <c r="N588" s="68"/>
      <c r="O588" s="69" t="s">
        <v>2319</v>
      </c>
      <c r="P588" s="69" t="s">
        <v>2690</v>
      </c>
    </row>
    <row r="589" spans="1:16" ht="13.5" thickBot="1" x14ac:dyDescent="0.25">
      <c r="A589" s="58" t="str">
        <f t="shared" si="54"/>
        <v> BBS 89 </v>
      </c>
      <c r="B589" s="30" t="str">
        <f t="shared" si="55"/>
        <v>I</v>
      </c>
      <c r="C589" s="58">
        <f t="shared" si="56"/>
        <v>47368.462</v>
      </c>
      <c r="D589" s="28" t="str">
        <f t="shared" si="57"/>
        <v>vis</v>
      </c>
      <c r="E589" s="66" t="e">
        <f>VLOOKUP(C589,Active!C$21:E$973,3,FALSE)</f>
        <v>#N/A</v>
      </c>
      <c r="F589" s="30" t="s">
        <v>425</v>
      </c>
      <c r="G589" s="28" t="str">
        <f t="shared" si="58"/>
        <v>47368.462</v>
      </c>
      <c r="H589" s="58">
        <f t="shared" si="59"/>
        <v>6728</v>
      </c>
      <c r="I589" s="67" t="s">
        <v>2691</v>
      </c>
      <c r="J589" s="68" t="s">
        <v>2692</v>
      </c>
      <c r="K589" s="67">
        <v>6728</v>
      </c>
      <c r="L589" s="67" t="s">
        <v>1660</v>
      </c>
      <c r="M589" s="68" t="s">
        <v>441</v>
      </c>
      <c r="N589" s="68"/>
      <c r="O589" s="69" t="s">
        <v>2379</v>
      </c>
      <c r="P589" s="69" t="s">
        <v>2690</v>
      </c>
    </row>
    <row r="590" spans="1:16" ht="13.5" thickBot="1" x14ac:dyDescent="0.25">
      <c r="A590" s="58" t="str">
        <f t="shared" si="54"/>
        <v> BBS 89 </v>
      </c>
      <c r="B590" s="30" t="str">
        <f t="shared" si="55"/>
        <v>I</v>
      </c>
      <c r="C590" s="58">
        <f t="shared" si="56"/>
        <v>47372.544999999998</v>
      </c>
      <c r="D590" s="28" t="str">
        <f t="shared" si="57"/>
        <v>vis</v>
      </c>
      <c r="E590" s="66" t="e">
        <f>VLOOKUP(C590,Active!C$21:E$973,3,FALSE)</f>
        <v>#N/A</v>
      </c>
      <c r="F590" s="30" t="s">
        <v>425</v>
      </c>
      <c r="G590" s="28" t="str">
        <f t="shared" si="58"/>
        <v>47372.545</v>
      </c>
      <c r="H590" s="58">
        <f t="shared" si="59"/>
        <v>6733</v>
      </c>
      <c r="I590" s="67" t="s">
        <v>2693</v>
      </c>
      <c r="J590" s="68" t="s">
        <v>2694</v>
      </c>
      <c r="K590" s="67">
        <v>6733</v>
      </c>
      <c r="L590" s="67" t="s">
        <v>2695</v>
      </c>
      <c r="M590" s="68" t="s">
        <v>441</v>
      </c>
      <c r="N590" s="68"/>
      <c r="O590" s="69" t="s">
        <v>1234</v>
      </c>
      <c r="P590" s="69" t="s">
        <v>2690</v>
      </c>
    </row>
    <row r="591" spans="1:16" ht="13.5" thickBot="1" x14ac:dyDescent="0.25">
      <c r="A591" s="58" t="str">
        <f t="shared" si="54"/>
        <v> BBS 89 </v>
      </c>
      <c r="B591" s="30" t="str">
        <f t="shared" si="55"/>
        <v>I</v>
      </c>
      <c r="C591" s="58">
        <f t="shared" si="56"/>
        <v>47382.368999999999</v>
      </c>
      <c r="D591" s="28" t="str">
        <f t="shared" si="57"/>
        <v>vis</v>
      </c>
      <c r="E591" s="66" t="e">
        <f>VLOOKUP(C591,Active!C$21:E$973,3,FALSE)</f>
        <v>#N/A</v>
      </c>
      <c r="F591" s="30" t="s">
        <v>425</v>
      </c>
      <c r="G591" s="28" t="str">
        <f t="shared" si="58"/>
        <v>47382.369</v>
      </c>
      <c r="H591" s="58">
        <f t="shared" si="59"/>
        <v>6745</v>
      </c>
      <c r="I591" s="67" t="s">
        <v>2696</v>
      </c>
      <c r="J591" s="68" t="s">
        <v>2697</v>
      </c>
      <c r="K591" s="67">
        <v>6745</v>
      </c>
      <c r="L591" s="67" t="s">
        <v>1336</v>
      </c>
      <c r="M591" s="68" t="s">
        <v>441</v>
      </c>
      <c r="N591" s="68"/>
      <c r="O591" s="69" t="s">
        <v>1301</v>
      </c>
      <c r="P591" s="69" t="s">
        <v>2690</v>
      </c>
    </row>
    <row r="592" spans="1:16" ht="13.5" thickBot="1" x14ac:dyDescent="0.25">
      <c r="A592" s="58" t="str">
        <f t="shared" si="54"/>
        <v> AOEB 1 </v>
      </c>
      <c r="B592" s="30" t="str">
        <f t="shared" si="55"/>
        <v>I</v>
      </c>
      <c r="C592" s="58">
        <f t="shared" si="56"/>
        <v>47389.737000000001</v>
      </c>
      <c r="D592" s="28" t="str">
        <f t="shared" si="57"/>
        <v>vis</v>
      </c>
      <c r="E592" s="66" t="e">
        <f>VLOOKUP(C592,Active!C$21:E$973,3,FALSE)</f>
        <v>#N/A</v>
      </c>
      <c r="F592" s="30" t="s">
        <v>425</v>
      </c>
      <c r="G592" s="28" t="str">
        <f t="shared" si="58"/>
        <v>47389.737</v>
      </c>
      <c r="H592" s="58">
        <f t="shared" si="59"/>
        <v>6754</v>
      </c>
      <c r="I592" s="67" t="s">
        <v>2698</v>
      </c>
      <c r="J592" s="68" t="s">
        <v>2699</v>
      </c>
      <c r="K592" s="67">
        <v>6754</v>
      </c>
      <c r="L592" s="67" t="s">
        <v>1049</v>
      </c>
      <c r="M592" s="68" t="s">
        <v>441</v>
      </c>
      <c r="N592" s="68"/>
      <c r="O592" s="69" t="s">
        <v>1838</v>
      </c>
      <c r="P592" s="69" t="s">
        <v>1911</v>
      </c>
    </row>
    <row r="593" spans="1:16" ht="13.5" thickBot="1" x14ac:dyDescent="0.25">
      <c r="A593" s="58" t="str">
        <f t="shared" si="54"/>
        <v>BAVM 52 </v>
      </c>
      <c r="B593" s="30" t="str">
        <f t="shared" si="55"/>
        <v>I</v>
      </c>
      <c r="C593" s="58">
        <f t="shared" si="56"/>
        <v>47391.368000000002</v>
      </c>
      <c r="D593" s="28" t="str">
        <f t="shared" si="57"/>
        <v>vis</v>
      </c>
      <c r="E593" s="66" t="e">
        <f>VLOOKUP(C593,Active!C$21:E$973,3,FALSE)</f>
        <v>#N/A</v>
      </c>
      <c r="F593" s="30" t="s">
        <v>425</v>
      </c>
      <c r="G593" s="28" t="str">
        <f t="shared" si="58"/>
        <v>47391.368</v>
      </c>
      <c r="H593" s="58">
        <f t="shared" si="59"/>
        <v>6756</v>
      </c>
      <c r="I593" s="67" t="s">
        <v>2700</v>
      </c>
      <c r="J593" s="68" t="s">
        <v>2701</v>
      </c>
      <c r="K593" s="67">
        <v>6756</v>
      </c>
      <c r="L593" s="67" t="s">
        <v>1336</v>
      </c>
      <c r="M593" s="68" t="s">
        <v>427</v>
      </c>
      <c r="N593" s="68"/>
      <c r="O593" s="69" t="s">
        <v>2702</v>
      </c>
      <c r="P593" s="70" t="s">
        <v>2703</v>
      </c>
    </row>
    <row r="594" spans="1:16" ht="13.5" thickBot="1" x14ac:dyDescent="0.25">
      <c r="A594" s="58" t="str">
        <f t="shared" si="54"/>
        <v> AOEB 1 </v>
      </c>
      <c r="B594" s="30" t="str">
        <f t="shared" si="55"/>
        <v>I</v>
      </c>
      <c r="C594" s="58">
        <f t="shared" si="56"/>
        <v>47418.364999999998</v>
      </c>
      <c r="D594" s="28" t="str">
        <f t="shared" si="57"/>
        <v>vis</v>
      </c>
      <c r="E594" s="66" t="e">
        <f>VLOOKUP(C594,Active!C$21:E$973,3,FALSE)</f>
        <v>#N/A</v>
      </c>
      <c r="F594" s="30" t="s">
        <v>425</v>
      </c>
      <c r="G594" s="28" t="str">
        <f t="shared" si="58"/>
        <v>47418.365</v>
      </c>
      <c r="H594" s="58">
        <f t="shared" si="59"/>
        <v>6789</v>
      </c>
      <c r="I594" s="67" t="s">
        <v>2704</v>
      </c>
      <c r="J594" s="68" t="s">
        <v>2705</v>
      </c>
      <c r="K594" s="67">
        <v>6789</v>
      </c>
      <c r="L594" s="67" t="s">
        <v>1336</v>
      </c>
      <c r="M594" s="68" t="s">
        <v>441</v>
      </c>
      <c r="N594" s="68"/>
      <c r="O594" s="69" t="s">
        <v>1878</v>
      </c>
      <c r="P594" s="69" t="s">
        <v>1911</v>
      </c>
    </row>
    <row r="595" spans="1:16" ht="13.5" thickBot="1" x14ac:dyDescent="0.25">
      <c r="A595" s="58" t="str">
        <f t="shared" si="54"/>
        <v> BBS 90 </v>
      </c>
      <c r="B595" s="30" t="str">
        <f t="shared" si="55"/>
        <v>I</v>
      </c>
      <c r="C595" s="58">
        <f t="shared" si="56"/>
        <v>47468.266000000003</v>
      </c>
      <c r="D595" s="28" t="str">
        <f t="shared" si="57"/>
        <v>vis</v>
      </c>
      <c r="E595" s="66" t="e">
        <f>VLOOKUP(C595,Active!C$21:E$973,3,FALSE)</f>
        <v>#N/A</v>
      </c>
      <c r="F595" s="30" t="s">
        <v>425</v>
      </c>
      <c r="G595" s="28" t="str">
        <f t="shared" si="58"/>
        <v>47468.266</v>
      </c>
      <c r="H595" s="58">
        <f t="shared" si="59"/>
        <v>6850</v>
      </c>
      <c r="I595" s="67" t="s">
        <v>2706</v>
      </c>
      <c r="J595" s="68" t="s">
        <v>2707</v>
      </c>
      <c r="K595" s="67">
        <v>6850</v>
      </c>
      <c r="L595" s="67" t="s">
        <v>2218</v>
      </c>
      <c r="M595" s="68" t="s">
        <v>441</v>
      </c>
      <c r="N595" s="68"/>
      <c r="O595" s="69" t="s">
        <v>1301</v>
      </c>
      <c r="P595" s="69" t="s">
        <v>2708</v>
      </c>
    </row>
    <row r="596" spans="1:16" ht="13.5" thickBot="1" x14ac:dyDescent="0.25">
      <c r="A596" s="58" t="str">
        <f t="shared" si="54"/>
        <v> BBS 90 </v>
      </c>
      <c r="B596" s="30" t="str">
        <f t="shared" si="55"/>
        <v>I</v>
      </c>
      <c r="C596" s="58">
        <f t="shared" si="56"/>
        <v>47477.267</v>
      </c>
      <c r="D596" s="28" t="str">
        <f t="shared" si="57"/>
        <v>vis</v>
      </c>
      <c r="E596" s="66" t="e">
        <f>VLOOKUP(C596,Active!C$21:E$973,3,FALSE)</f>
        <v>#N/A</v>
      </c>
      <c r="F596" s="30" t="s">
        <v>425</v>
      </c>
      <c r="G596" s="28" t="str">
        <f t="shared" si="58"/>
        <v>47477.267</v>
      </c>
      <c r="H596" s="58">
        <f t="shared" si="59"/>
        <v>6861</v>
      </c>
      <c r="I596" s="67" t="s">
        <v>2709</v>
      </c>
      <c r="J596" s="68" t="s">
        <v>2710</v>
      </c>
      <c r="K596" s="67">
        <v>6861</v>
      </c>
      <c r="L596" s="67" t="s">
        <v>1330</v>
      </c>
      <c r="M596" s="68" t="s">
        <v>441</v>
      </c>
      <c r="N596" s="68"/>
      <c r="O596" s="69" t="s">
        <v>1472</v>
      </c>
      <c r="P596" s="69" t="s">
        <v>2708</v>
      </c>
    </row>
    <row r="597" spans="1:16" ht="13.5" thickBot="1" x14ac:dyDescent="0.25">
      <c r="A597" s="58" t="str">
        <f t="shared" si="54"/>
        <v> BBS 92 </v>
      </c>
      <c r="B597" s="30" t="str">
        <f t="shared" si="55"/>
        <v>I</v>
      </c>
      <c r="C597" s="58">
        <f t="shared" si="56"/>
        <v>47669.517999999996</v>
      </c>
      <c r="D597" s="28" t="str">
        <f t="shared" si="57"/>
        <v>vis</v>
      </c>
      <c r="E597" s="66" t="e">
        <f>VLOOKUP(C597,Active!C$21:E$973,3,FALSE)</f>
        <v>#N/A</v>
      </c>
      <c r="F597" s="30" t="s">
        <v>425</v>
      </c>
      <c r="G597" s="28" t="str">
        <f t="shared" si="58"/>
        <v>47669.518</v>
      </c>
      <c r="H597" s="58">
        <f t="shared" si="59"/>
        <v>7096</v>
      </c>
      <c r="I597" s="67" t="s">
        <v>2711</v>
      </c>
      <c r="J597" s="68" t="s">
        <v>2712</v>
      </c>
      <c r="K597" s="67">
        <v>7096</v>
      </c>
      <c r="L597" s="67" t="s">
        <v>2314</v>
      </c>
      <c r="M597" s="68" t="s">
        <v>441</v>
      </c>
      <c r="N597" s="68"/>
      <c r="O597" s="69" t="s">
        <v>1234</v>
      </c>
      <c r="P597" s="69" t="s">
        <v>2713</v>
      </c>
    </row>
    <row r="598" spans="1:16" ht="13.5" thickBot="1" x14ac:dyDescent="0.25">
      <c r="A598" s="58" t="str">
        <f t="shared" si="54"/>
        <v> BRNO 30 </v>
      </c>
      <c r="B598" s="30" t="str">
        <f t="shared" si="55"/>
        <v>I</v>
      </c>
      <c r="C598" s="58">
        <f t="shared" si="56"/>
        <v>47678.516000000003</v>
      </c>
      <c r="D598" s="28" t="str">
        <f t="shared" si="57"/>
        <v>vis</v>
      </c>
      <c r="E598" s="66" t="e">
        <f>VLOOKUP(C598,Active!C$21:E$973,3,FALSE)</f>
        <v>#N/A</v>
      </c>
      <c r="F598" s="30" t="s">
        <v>425</v>
      </c>
      <c r="G598" s="28" t="str">
        <f t="shared" si="58"/>
        <v>47678.516</v>
      </c>
      <c r="H598" s="58">
        <f t="shared" si="59"/>
        <v>7107</v>
      </c>
      <c r="I598" s="67" t="s">
        <v>2714</v>
      </c>
      <c r="J598" s="68" t="s">
        <v>2715</v>
      </c>
      <c r="K598" s="67">
        <v>7107</v>
      </c>
      <c r="L598" s="67" t="s">
        <v>1424</v>
      </c>
      <c r="M598" s="68" t="s">
        <v>441</v>
      </c>
      <c r="N598" s="68"/>
      <c r="O598" s="69" t="s">
        <v>2716</v>
      </c>
      <c r="P598" s="69" t="s">
        <v>2613</v>
      </c>
    </row>
    <row r="599" spans="1:16" ht="13.5" thickBot="1" x14ac:dyDescent="0.25">
      <c r="A599" s="58" t="str">
        <f t="shared" si="54"/>
        <v> AOEB 1 </v>
      </c>
      <c r="B599" s="30" t="str">
        <f t="shared" si="55"/>
        <v>I</v>
      </c>
      <c r="C599" s="58">
        <f t="shared" si="56"/>
        <v>47681.792999999998</v>
      </c>
      <c r="D599" s="28" t="str">
        <f t="shared" si="57"/>
        <v>vis</v>
      </c>
      <c r="E599" s="66" t="e">
        <f>VLOOKUP(C599,Active!C$21:E$973,3,FALSE)</f>
        <v>#N/A</v>
      </c>
      <c r="F599" s="30" t="s">
        <v>425</v>
      </c>
      <c r="G599" s="28" t="str">
        <f t="shared" si="58"/>
        <v>47681.793</v>
      </c>
      <c r="H599" s="58">
        <f t="shared" si="59"/>
        <v>7111</v>
      </c>
      <c r="I599" s="67" t="s">
        <v>2717</v>
      </c>
      <c r="J599" s="68" t="s">
        <v>2718</v>
      </c>
      <c r="K599" s="67">
        <v>7111</v>
      </c>
      <c r="L599" s="67" t="s">
        <v>1336</v>
      </c>
      <c r="M599" s="68" t="s">
        <v>441</v>
      </c>
      <c r="N599" s="68"/>
      <c r="O599" s="69" t="s">
        <v>1878</v>
      </c>
      <c r="P599" s="69" t="s">
        <v>1911</v>
      </c>
    </row>
    <row r="600" spans="1:16" ht="13.5" thickBot="1" x14ac:dyDescent="0.25">
      <c r="A600" s="58" t="str">
        <f t="shared" si="54"/>
        <v> BBS 92 </v>
      </c>
      <c r="B600" s="30" t="str">
        <f t="shared" si="55"/>
        <v>I</v>
      </c>
      <c r="C600" s="58">
        <f t="shared" si="56"/>
        <v>47692.43</v>
      </c>
      <c r="D600" s="28" t="str">
        <f t="shared" si="57"/>
        <v>vis</v>
      </c>
      <c r="E600" s="66" t="e">
        <f>VLOOKUP(C600,Active!C$21:E$973,3,FALSE)</f>
        <v>#N/A</v>
      </c>
      <c r="F600" s="30" t="s">
        <v>425</v>
      </c>
      <c r="G600" s="28" t="str">
        <f t="shared" si="58"/>
        <v>47692.430</v>
      </c>
      <c r="H600" s="58">
        <f t="shared" si="59"/>
        <v>7124</v>
      </c>
      <c r="I600" s="67" t="s">
        <v>2719</v>
      </c>
      <c r="J600" s="68" t="s">
        <v>2720</v>
      </c>
      <c r="K600" s="67">
        <v>7124</v>
      </c>
      <c r="L600" s="67" t="s">
        <v>1140</v>
      </c>
      <c r="M600" s="68" t="s">
        <v>441</v>
      </c>
      <c r="N600" s="68"/>
      <c r="O600" s="69" t="s">
        <v>1301</v>
      </c>
      <c r="P600" s="69" t="s">
        <v>2713</v>
      </c>
    </row>
    <row r="601" spans="1:16" ht="13.5" thickBot="1" x14ac:dyDescent="0.25">
      <c r="A601" s="58" t="str">
        <f t="shared" si="54"/>
        <v> AOEB 1 </v>
      </c>
      <c r="B601" s="30" t="str">
        <f t="shared" si="55"/>
        <v>I</v>
      </c>
      <c r="C601" s="58">
        <f t="shared" si="56"/>
        <v>47704.692999999999</v>
      </c>
      <c r="D601" s="28" t="str">
        <f t="shared" si="57"/>
        <v>vis</v>
      </c>
      <c r="E601" s="66" t="e">
        <f>VLOOKUP(C601,Active!C$21:E$973,3,FALSE)</f>
        <v>#N/A</v>
      </c>
      <c r="F601" s="30" t="s">
        <v>425</v>
      </c>
      <c r="G601" s="28" t="str">
        <f t="shared" si="58"/>
        <v>47704.693</v>
      </c>
      <c r="H601" s="58">
        <f t="shared" si="59"/>
        <v>7139</v>
      </c>
      <c r="I601" s="67" t="s">
        <v>2721</v>
      </c>
      <c r="J601" s="68" t="s">
        <v>2722</v>
      </c>
      <c r="K601" s="67">
        <v>7139</v>
      </c>
      <c r="L601" s="67" t="s">
        <v>2695</v>
      </c>
      <c r="M601" s="68" t="s">
        <v>441</v>
      </c>
      <c r="N601" s="68"/>
      <c r="O601" s="69" t="s">
        <v>2370</v>
      </c>
      <c r="P601" s="69" t="s">
        <v>1911</v>
      </c>
    </row>
    <row r="602" spans="1:16" ht="13.5" thickBot="1" x14ac:dyDescent="0.25">
      <c r="A602" s="58" t="str">
        <f t="shared" si="54"/>
        <v> AOEB 1 </v>
      </c>
      <c r="B602" s="30" t="str">
        <f t="shared" si="55"/>
        <v>I</v>
      </c>
      <c r="C602" s="58">
        <f t="shared" si="56"/>
        <v>47713.697</v>
      </c>
      <c r="D602" s="28" t="str">
        <f t="shared" si="57"/>
        <v>vis</v>
      </c>
      <c r="E602" s="66" t="e">
        <f>VLOOKUP(C602,Active!C$21:E$973,3,FALSE)</f>
        <v>#N/A</v>
      </c>
      <c r="F602" s="30" t="s">
        <v>425</v>
      </c>
      <c r="G602" s="28" t="str">
        <f t="shared" si="58"/>
        <v>47713.697</v>
      </c>
      <c r="H602" s="58">
        <f t="shared" si="59"/>
        <v>7150</v>
      </c>
      <c r="I602" s="67" t="s">
        <v>2723</v>
      </c>
      <c r="J602" s="68" t="s">
        <v>2724</v>
      </c>
      <c r="K602" s="67">
        <v>7150</v>
      </c>
      <c r="L602" s="67" t="s">
        <v>2366</v>
      </c>
      <c r="M602" s="68" t="s">
        <v>441</v>
      </c>
      <c r="N602" s="68"/>
      <c r="O602" s="69" t="s">
        <v>1221</v>
      </c>
      <c r="P602" s="69" t="s">
        <v>1911</v>
      </c>
    </row>
    <row r="603" spans="1:16" ht="13.5" thickBot="1" x14ac:dyDescent="0.25">
      <c r="A603" s="58" t="str">
        <f t="shared" si="54"/>
        <v> BBS 92 </v>
      </c>
      <c r="B603" s="30" t="str">
        <f t="shared" si="55"/>
        <v>I</v>
      </c>
      <c r="C603" s="58">
        <f t="shared" si="56"/>
        <v>47723.512999999999</v>
      </c>
      <c r="D603" s="28" t="str">
        <f t="shared" si="57"/>
        <v>vis</v>
      </c>
      <c r="E603" s="66" t="e">
        <f>VLOOKUP(C603,Active!C$21:E$973,3,FALSE)</f>
        <v>#N/A</v>
      </c>
      <c r="F603" s="30" t="s">
        <v>425</v>
      </c>
      <c r="G603" s="28" t="str">
        <f t="shared" si="58"/>
        <v>47723.513</v>
      </c>
      <c r="H603" s="58">
        <f t="shared" si="59"/>
        <v>7162</v>
      </c>
      <c r="I603" s="67" t="s">
        <v>2725</v>
      </c>
      <c r="J603" s="68" t="s">
        <v>2726</v>
      </c>
      <c r="K603" s="67">
        <v>7162</v>
      </c>
      <c r="L603" s="67" t="s">
        <v>2218</v>
      </c>
      <c r="M603" s="68" t="s">
        <v>441</v>
      </c>
      <c r="N603" s="68"/>
      <c r="O603" s="69" t="s">
        <v>1301</v>
      </c>
      <c r="P603" s="69" t="s">
        <v>2713</v>
      </c>
    </row>
    <row r="604" spans="1:16" ht="13.5" thickBot="1" x14ac:dyDescent="0.25">
      <c r="A604" s="58" t="str">
        <f t="shared" si="54"/>
        <v> BRNO 30 </v>
      </c>
      <c r="B604" s="30" t="str">
        <f t="shared" si="55"/>
        <v>I</v>
      </c>
      <c r="C604" s="58">
        <f t="shared" si="56"/>
        <v>47737.421999999999</v>
      </c>
      <c r="D604" s="28" t="str">
        <f t="shared" si="57"/>
        <v>vis</v>
      </c>
      <c r="E604" s="66" t="e">
        <f>VLOOKUP(C604,Active!C$21:E$973,3,FALSE)</f>
        <v>#N/A</v>
      </c>
      <c r="F604" s="30" t="s">
        <v>425</v>
      </c>
      <c r="G604" s="28" t="str">
        <f t="shared" si="58"/>
        <v>47737.422</v>
      </c>
      <c r="H604" s="58">
        <f t="shared" si="59"/>
        <v>7179</v>
      </c>
      <c r="I604" s="67" t="s">
        <v>2727</v>
      </c>
      <c r="J604" s="68" t="s">
        <v>2728</v>
      </c>
      <c r="K604" s="67">
        <v>7179</v>
      </c>
      <c r="L604" s="67" t="s">
        <v>2366</v>
      </c>
      <c r="M604" s="68" t="s">
        <v>441</v>
      </c>
      <c r="N604" s="68"/>
      <c r="O604" s="69" t="s">
        <v>2729</v>
      </c>
      <c r="P604" s="69" t="s">
        <v>2613</v>
      </c>
    </row>
    <row r="605" spans="1:16" ht="13.5" thickBot="1" x14ac:dyDescent="0.25">
      <c r="A605" s="58" t="str">
        <f t="shared" si="54"/>
        <v> AOEB 1 </v>
      </c>
      <c r="B605" s="30" t="str">
        <f t="shared" si="55"/>
        <v>I</v>
      </c>
      <c r="C605" s="58">
        <f t="shared" si="56"/>
        <v>47749.699000000001</v>
      </c>
      <c r="D605" s="28" t="str">
        <f t="shared" si="57"/>
        <v>vis</v>
      </c>
      <c r="E605" s="66" t="e">
        <f>VLOOKUP(C605,Active!C$21:E$973,3,FALSE)</f>
        <v>#N/A</v>
      </c>
      <c r="F605" s="30" t="s">
        <v>425</v>
      </c>
      <c r="G605" s="28" t="str">
        <f t="shared" si="58"/>
        <v>47749.699</v>
      </c>
      <c r="H605" s="58">
        <f t="shared" si="59"/>
        <v>7194</v>
      </c>
      <c r="I605" s="67" t="s">
        <v>2730</v>
      </c>
      <c r="J605" s="68" t="s">
        <v>2731</v>
      </c>
      <c r="K605" s="67">
        <v>7194</v>
      </c>
      <c r="L605" s="67" t="s">
        <v>1145</v>
      </c>
      <c r="M605" s="68" t="s">
        <v>441</v>
      </c>
      <c r="N605" s="68"/>
      <c r="O605" s="69" t="s">
        <v>1878</v>
      </c>
      <c r="P605" s="69" t="s">
        <v>1911</v>
      </c>
    </row>
    <row r="606" spans="1:16" ht="13.5" thickBot="1" x14ac:dyDescent="0.25">
      <c r="A606" s="58" t="str">
        <f t="shared" si="54"/>
        <v> BBS 92 </v>
      </c>
      <c r="B606" s="30" t="str">
        <f t="shared" si="55"/>
        <v>I</v>
      </c>
      <c r="C606" s="58">
        <f t="shared" si="56"/>
        <v>47769.328999999998</v>
      </c>
      <c r="D606" s="28" t="str">
        <f t="shared" si="57"/>
        <v>vis</v>
      </c>
      <c r="E606" s="66" t="e">
        <f>VLOOKUP(C606,Active!C$21:E$973,3,FALSE)</f>
        <v>#N/A</v>
      </c>
      <c r="F606" s="30" t="s">
        <v>425</v>
      </c>
      <c r="G606" s="28" t="str">
        <f t="shared" si="58"/>
        <v>47769.329</v>
      </c>
      <c r="H606" s="58">
        <f t="shared" si="59"/>
        <v>7218</v>
      </c>
      <c r="I606" s="67" t="s">
        <v>2732</v>
      </c>
      <c r="J606" s="68" t="s">
        <v>2733</v>
      </c>
      <c r="K606" s="67">
        <v>7218</v>
      </c>
      <c r="L606" s="67" t="s">
        <v>1330</v>
      </c>
      <c r="M606" s="68" t="s">
        <v>441</v>
      </c>
      <c r="N606" s="68"/>
      <c r="O606" s="69" t="s">
        <v>1301</v>
      </c>
      <c r="P606" s="69" t="s">
        <v>2713</v>
      </c>
    </row>
    <row r="607" spans="1:16" ht="13.5" thickBot="1" x14ac:dyDescent="0.25">
      <c r="A607" s="58" t="str">
        <f t="shared" si="54"/>
        <v> BBS 92 </v>
      </c>
      <c r="B607" s="30" t="str">
        <f t="shared" si="55"/>
        <v>I</v>
      </c>
      <c r="C607" s="58">
        <f t="shared" si="56"/>
        <v>47778.328999999998</v>
      </c>
      <c r="D607" s="28" t="str">
        <f t="shared" si="57"/>
        <v>vis</v>
      </c>
      <c r="E607" s="66" t="e">
        <f>VLOOKUP(C607,Active!C$21:E$973,3,FALSE)</f>
        <v>#N/A</v>
      </c>
      <c r="F607" s="30" t="s">
        <v>425</v>
      </c>
      <c r="G607" s="28" t="str">
        <f t="shared" si="58"/>
        <v>47778.329</v>
      </c>
      <c r="H607" s="58">
        <f t="shared" si="59"/>
        <v>7229</v>
      </c>
      <c r="I607" s="67" t="s">
        <v>2734</v>
      </c>
      <c r="J607" s="68" t="s">
        <v>2735</v>
      </c>
      <c r="K607" s="67">
        <v>7229</v>
      </c>
      <c r="L607" s="67" t="s">
        <v>1336</v>
      </c>
      <c r="M607" s="68" t="s">
        <v>441</v>
      </c>
      <c r="N607" s="68"/>
      <c r="O607" s="69" t="s">
        <v>1301</v>
      </c>
      <c r="P607" s="69" t="s">
        <v>2713</v>
      </c>
    </row>
    <row r="608" spans="1:16" ht="13.5" thickBot="1" x14ac:dyDescent="0.25">
      <c r="A608" s="58" t="str">
        <f t="shared" si="54"/>
        <v> AOEB 1 </v>
      </c>
      <c r="B608" s="30" t="str">
        <f t="shared" si="55"/>
        <v>I</v>
      </c>
      <c r="C608" s="58">
        <f t="shared" si="56"/>
        <v>47790.597999999998</v>
      </c>
      <c r="D608" s="28" t="str">
        <f t="shared" si="57"/>
        <v>vis</v>
      </c>
      <c r="E608" s="66" t="e">
        <f>VLOOKUP(C608,Active!C$21:E$973,3,FALSE)</f>
        <v>#N/A</v>
      </c>
      <c r="F608" s="30" t="s">
        <v>425</v>
      </c>
      <c r="G608" s="28" t="str">
        <f t="shared" si="58"/>
        <v>47790.598</v>
      </c>
      <c r="H608" s="58">
        <f t="shared" si="59"/>
        <v>7244</v>
      </c>
      <c r="I608" s="67" t="s">
        <v>2736</v>
      </c>
      <c r="J608" s="68" t="s">
        <v>2737</v>
      </c>
      <c r="K608" s="67">
        <v>7244</v>
      </c>
      <c r="L608" s="67" t="s">
        <v>2366</v>
      </c>
      <c r="M608" s="68" t="s">
        <v>441</v>
      </c>
      <c r="N608" s="68"/>
      <c r="O608" s="69" t="s">
        <v>1221</v>
      </c>
      <c r="P608" s="69" t="s">
        <v>1911</v>
      </c>
    </row>
    <row r="609" spans="1:16" ht="13.5" thickBot="1" x14ac:dyDescent="0.25">
      <c r="A609" s="58" t="str">
        <f t="shared" si="54"/>
        <v> AOEB 1 </v>
      </c>
      <c r="B609" s="30" t="str">
        <f t="shared" si="55"/>
        <v>I</v>
      </c>
      <c r="C609" s="58">
        <f t="shared" si="56"/>
        <v>47794.688999999998</v>
      </c>
      <c r="D609" s="28" t="str">
        <f t="shared" si="57"/>
        <v>vis</v>
      </c>
      <c r="E609" s="66" t="e">
        <f>VLOOKUP(C609,Active!C$21:E$973,3,FALSE)</f>
        <v>#N/A</v>
      </c>
      <c r="F609" s="30" t="s">
        <v>425</v>
      </c>
      <c r="G609" s="28" t="str">
        <f t="shared" si="58"/>
        <v>47794.689</v>
      </c>
      <c r="H609" s="58">
        <f t="shared" si="59"/>
        <v>7249</v>
      </c>
      <c r="I609" s="67" t="s">
        <v>2738</v>
      </c>
      <c r="J609" s="68" t="s">
        <v>2739</v>
      </c>
      <c r="K609" s="67">
        <v>7249</v>
      </c>
      <c r="L609" s="67" t="s">
        <v>2366</v>
      </c>
      <c r="M609" s="68" t="s">
        <v>441</v>
      </c>
      <c r="N609" s="68"/>
      <c r="O609" s="69" t="s">
        <v>2687</v>
      </c>
      <c r="P609" s="69" t="s">
        <v>1911</v>
      </c>
    </row>
    <row r="610" spans="1:16" ht="13.5" thickBot="1" x14ac:dyDescent="0.25">
      <c r="A610" s="58" t="str">
        <f t="shared" si="54"/>
        <v> BBS 93 </v>
      </c>
      <c r="B610" s="30" t="str">
        <f t="shared" si="55"/>
        <v>I</v>
      </c>
      <c r="C610" s="58">
        <f t="shared" si="56"/>
        <v>47846.226999999999</v>
      </c>
      <c r="D610" s="28" t="str">
        <f t="shared" si="57"/>
        <v>vis</v>
      </c>
      <c r="E610" s="66" t="e">
        <f>VLOOKUP(C610,Active!C$21:E$973,3,FALSE)</f>
        <v>#N/A</v>
      </c>
      <c r="F610" s="30" t="s">
        <v>425</v>
      </c>
      <c r="G610" s="28" t="str">
        <f t="shared" si="58"/>
        <v>47846.227</v>
      </c>
      <c r="H610" s="58">
        <f t="shared" si="59"/>
        <v>7312</v>
      </c>
      <c r="I610" s="67" t="s">
        <v>2740</v>
      </c>
      <c r="J610" s="68" t="s">
        <v>2741</v>
      </c>
      <c r="K610" s="67">
        <v>7312</v>
      </c>
      <c r="L610" s="67" t="s">
        <v>2314</v>
      </c>
      <c r="M610" s="68" t="s">
        <v>441</v>
      </c>
      <c r="N610" s="68"/>
      <c r="O610" s="69" t="s">
        <v>1301</v>
      </c>
      <c r="P610" s="69" t="s">
        <v>2742</v>
      </c>
    </row>
    <row r="611" spans="1:16" ht="13.5" thickBot="1" x14ac:dyDescent="0.25">
      <c r="A611" s="58" t="str">
        <f t="shared" si="54"/>
        <v> BBS 95 </v>
      </c>
      <c r="B611" s="30" t="str">
        <f t="shared" si="55"/>
        <v>I</v>
      </c>
      <c r="C611" s="58">
        <f t="shared" si="56"/>
        <v>48002.489000000001</v>
      </c>
      <c r="D611" s="28" t="str">
        <f t="shared" si="57"/>
        <v>vis</v>
      </c>
      <c r="E611" s="66" t="e">
        <f>VLOOKUP(C611,Active!C$21:E$973,3,FALSE)</f>
        <v>#N/A</v>
      </c>
      <c r="F611" s="30" t="s">
        <v>425</v>
      </c>
      <c r="G611" s="28" t="str">
        <f t="shared" si="58"/>
        <v>48002.489</v>
      </c>
      <c r="H611" s="58">
        <f t="shared" si="59"/>
        <v>7503</v>
      </c>
      <c r="I611" s="67" t="s">
        <v>2743</v>
      </c>
      <c r="J611" s="68" t="s">
        <v>2744</v>
      </c>
      <c r="K611" s="67">
        <v>7503</v>
      </c>
      <c r="L611" s="67" t="s">
        <v>1660</v>
      </c>
      <c r="M611" s="68" t="s">
        <v>441</v>
      </c>
      <c r="N611" s="68"/>
      <c r="O611" s="69" t="s">
        <v>1301</v>
      </c>
      <c r="P611" s="69" t="s">
        <v>2745</v>
      </c>
    </row>
    <row r="612" spans="1:16" ht="13.5" thickBot="1" x14ac:dyDescent="0.25">
      <c r="A612" s="58" t="str">
        <f t="shared" si="54"/>
        <v> BBS 95 </v>
      </c>
      <c r="B612" s="30" t="str">
        <f t="shared" si="55"/>
        <v>I</v>
      </c>
      <c r="C612" s="58">
        <f t="shared" si="56"/>
        <v>48016.39</v>
      </c>
      <c r="D612" s="28" t="str">
        <f t="shared" si="57"/>
        <v>vis</v>
      </c>
      <c r="E612" s="66" t="e">
        <f>VLOOKUP(C612,Active!C$21:E$973,3,FALSE)</f>
        <v>#N/A</v>
      </c>
      <c r="F612" s="30" t="s">
        <v>425</v>
      </c>
      <c r="G612" s="28" t="str">
        <f t="shared" si="58"/>
        <v>48016.390</v>
      </c>
      <c r="H612" s="58">
        <f t="shared" si="59"/>
        <v>7520</v>
      </c>
      <c r="I612" s="67" t="s">
        <v>2746</v>
      </c>
      <c r="J612" s="68" t="s">
        <v>2747</v>
      </c>
      <c r="K612" s="67">
        <v>7520</v>
      </c>
      <c r="L612" s="67" t="s">
        <v>1424</v>
      </c>
      <c r="M612" s="68" t="s">
        <v>441</v>
      </c>
      <c r="N612" s="68"/>
      <c r="O612" s="69" t="s">
        <v>1301</v>
      </c>
      <c r="P612" s="69" t="s">
        <v>2745</v>
      </c>
    </row>
    <row r="613" spans="1:16" ht="13.5" thickBot="1" x14ac:dyDescent="0.25">
      <c r="A613" s="58" t="str">
        <f t="shared" si="54"/>
        <v> AOEB 1 </v>
      </c>
      <c r="B613" s="30" t="str">
        <f t="shared" si="55"/>
        <v>I</v>
      </c>
      <c r="C613" s="58">
        <f t="shared" si="56"/>
        <v>48041.749000000003</v>
      </c>
      <c r="D613" s="28" t="str">
        <f t="shared" si="57"/>
        <v>vis</v>
      </c>
      <c r="E613" s="66" t="e">
        <f>VLOOKUP(C613,Active!C$21:E$973,3,FALSE)</f>
        <v>#N/A</v>
      </c>
      <c r="F613" s="30" t="s">
        <v>425</v>
      </c>
      <c r="G613" s="28" t="str">
        <f t="shared" si="58"/>
        <v>48041.749</v>
      </c>
      <c r="H613" s="58">
        <f t="shared" si="59"/>
        <v>7551</v>
      </c>
      <c r="I613" s="67" t="s">
        <v>2748</v>
      </c>
      <c r="J613" s="68" t="s">
        <v>2749</v>
      </c>
      <c r="K613" s="67">
        <v>7551</v>
      </c>
      <c r="L613" s="67" t="s">
        <v>2695</v>
      </c>
      <c r="M613" s="68" t="s">
        <v>441</v>
      </c>
      <c r="N613" s="68"/>
      <c r="O613" s="69" t="s">
        <v>2370</v>
      </c>
      <c r="P613" s="69" t="s">
        <v>1911</v>
      </c>
    </row>
    <row r="614" spans="1:16" ht="13.5" thickBot="1" x14ac:dyDescent="0.25">
      <c r="A614" s="58" t="str">
        <f t="shared" si="54"/>
        <v> BBS 95 </v>
      </c>
      <c r="B614" s="30" t="str">
        <f t="shared" si="55"/>
        <v>I</v>
      </c>
      <c r="C614" s="58">
        <f t="shared" si="56"/>
        <v>48061.385999999999</v>
      </c>
      <c r="D614" s="28" t="str">
        <f t="shared" si="57"/>
        <v>vis</v>
      </c>
      <c r="E614" s="66" t="e">
        <f>VLOOKUP(C614,Active!C$21:E$973,3,FALSE)</f>
        <v>#N/A</v>
      </c>
      <c r="F614" s="30" t="s">
        <v>425</v>
      </c>
      <c r="G614" s="28" t="str">
        <f t="shared" si="58"/>
        <v>48061.386</v>
      </c>
      <c r="H614" s="58">
        <f t="shared" si="59"/>
        <v>7575</v>
      </c>
      <c r="I614" s="67" t="s">
        <v>2750</v>
      </c>
      <c r="J614" s="68" t="s">
        <v>2751</v>
      </c>
      <c r="K614" s="67">
        <v>7575</v>
      </c>
      <c r="L614" s="67" t="s">
        <v>1424</v>
      </c>
      <c r="M614" s="68" t="s">
        <v>441</v>
      </c>
      <c r="N614" s="68"/>
      <c r="O614" s="69" t="s">
        <v>1301</v>
      </c>
      <c r="P614" s="69" t="s">
        <v>2745</v>
      </c>
    </row>
    <row r="615" spans="1:16" ht="13.5" thickBot="1" x14ac:dyDescent="0.25">
      <c r="A615" s="58" t="str">
        <f t="shared" si="54"/>
        <v> BBS 95 </v>
      </c>
      <c r="B615" s="30" t="str">
        <f t="shared" si="55"/>
        <v>I</v>
      </c>
      <c r="C615" s="58">
        <f t="shared" si="56"/>
        <v>48061.387999999999</v>
      </c>
      <c r="D615" s="28" t="str">
        <f t="shared" si="57"/>
        <v>vis</v>
      </c>
      <c r="E615" s="66" t="e">
        <f>VLOOKUP(C615,Active!C$21:E$973,3,FALSE)</f>
        <v>#N/A</v>
      </c>
      <c r="F615" s="30" t="s">
        <v>425</v>
      </c>
      <c r="G615" s="28" t="str">
        <f t="shared" si="58"/>
        <v>48061.388</v>
      </c>
      <c r="H615" s="58">
        <f t="shared" si="59"/>
        <v>7575</v>
      </c>
      <c r="I615" s="67" t="s">
        <v>2752</v>
      </c>
      <c r="J615" s="68" t="s">
        <v>2753</v>
      </c>
      <c r="K615" s="67">
        <v>7575</v>
      </c>
      <c r="L615" s="67" t="s">
        <v>2218</v>
      </c>
      <c r="M615" s="68" t="s">
        <v>441</v>
      </c>
      <c r="N615" s="68"/>
      <c r="O615" s="69" t="s">
        <v>1234</v>
      </c>
      <c r="P615" s="69" t="s">
        <v>2745</v>
      </c>
    </row>
    <row r="616" spans="1:16" ht="13.5" thickBot="1" x14ac:dyDescent="0.25">
      <c r="A616" s="58" t="str">
        <f t="shared" si="54"/>
        <v> AOEB 1 </v>
      </c>
      <c r="B616" s="30" t="str">
        <f t="shared" si="55"/>
        <v>I</v>
      </c>
      <c r="C616" s="58">
        <f t="shared" si="56"/>
        <v>48068.748</v>
      </c>
      <c r="D616" s="28" t="str">
        <f t="shared" si="57"/>
        <v>vis</v>
      </c>
      <c r="E616" s="66" t="e">
        <f>VLOOKUP(C616,Active!C$21:E$973,3,FALSE)</f>
        <v>#N/A</v>
      </c>
      <c r="F616" s="30" t="s">
        <v>425</v>
      </c>
      <c r="G616" s="28" t="str">
        <f t="shared" si="58"/>
        <v>48068.748</v>
      </c>
      <c r="H616" s="58">
        <f t="shared" si="59"/>
        <v>7584</v>
      </c>
      <c r="I616" s="67" t="s">
        <v>2754</v>
      </c>
      <c r="J616" s="68" t="s">
        <v>2755</v>
      </c>
      <c r="K616" s="67">
        <v>7584</v>
      </c>
      <c r="L616" s="67" t="s">
        <v>2546</v>
      </c>
      <c r="M616" s="68" t="s">
        <v>892</v>
      </c>
      <c r="N616" s="68"/>
      <c r="O616" s="69" t="s">
        <v>2607</v>
      </c>
      <c r="P616" s="69" t="s">
        <v>1911</v>
      </c>
    </row>
    <row r="617" spans="1:16" ht="13.5" thickBot="1" x14ac:dyDescent="0.25">
      <c r="A617" s="58" t="str">
        <f t="shared" si="54"/>
        <v> BBS 96 </v>
      </c>
      <c r="B617" s="30" t="str">
        <f t="shared" si="55"/>
        <v>I</v>
      </c>
      <c r="C617" s="58">
        <f t="shared" si="56"/>
        <v>48088.387999999999</v>
      </c>
      <c r="D617" s="28" t="str">
        <f t="shared" si="57"/>
        <v>vis</v>
      </c>
      <c r="E617" s="66" t="e">
        <f>VLOOKUP(C617,Active!C$21:E$973,3,FALSE)</f>
        <v>#N/A</v>
      </c>
      <c r="F617" s="30" t="s">
        <v>425</v>
      </c>
      <c r="G617" s="28" t="str">
        <f t="shared" si="58"/>
        <v>48088.388</v>
      </c>
      <c r="H617" s="58">
        <f t="shared" si="59"/>
        <v>7608</v>
      </c>
      <c r="I617" s="67" t="s">
        <v>2756</v>
      </c>
      <c r="J617" s="68" t="s">
        <v>2757</v>
      </c>
      <c r="K617" s="67">
        <v>7608</v>
      </c>
      <c r="L617" s="67" t="s">
        <v>1336</v>
      </c>
      <c r="M617" s="68" t="s">
        <v>441</v>
      </c>
      <c r="N617" s="68"/>
      <c r="O617" s="69" t="s">
        <v>1301</v>
      </c>
      <c r="P617" s="69" t="s">
        <v>2758</v>
      </c>
    </row>
    <row r="618" spans="1:16" ht="13.5" thickBot="1" x14ac:dyDescent="0.25">
      <c r="A618" s="58" t="str">
        <f t="shared" si="54"/>
        <v> BBS 96 </v>
      </c>
      <c r="B618" s="30" t="str">
        <f t="shared" si="55"/>
        <v>I</v>
      </c>
      <c r="C618" s="58">
        <f t="shared" si="56"/>
        <v>48088.39</v>
      </c>
      <c r="D618" s="28" t="str">
        <f t="shared" si="57"/>
        <v>vis</v>
      </c>
      <c r="E618" s="66" t="e">
        <f>VLOOKUP(C618,Active!C$21:E$973,3,FALSE)</f>
        <v>#N/A</v>
      </c>
      <c r="F618" s="30" t="s">
        <v>425</v>
      </c>
      <c r="G618" s="28" t="str">
        <f t="shared" si="58"/>
        <v>48088.390</v>
      </c>
      <c r="H618" s="58">
        <f t="shared" si="59"/>
        <v>7608</v>
      </c>
      <c r="I618" s="67" t="s">
        <v>2759</v>
      </c>
      <c r="J618" s="68" t="s">
        <v>2760</v>
      </c>
      <c r="K618" s="67">
        <v>7608</v>
      </c>
      <c r="L618" s="67" t="s">
        <v>1140</v>
      </c>
      <c r="M618" s="68" t="s">
        <v>441</v>
      </c>
      <c r="N618" s="68"/>
      <c r="O618" s="69" t="s">
        <v>2379</v>
      </c>
      <c r="P618" s="69" t="s">
        <v>2758</v>
      </c>
    </row>
    <row r="619" spans="1:16" ht="13.5" thickBot="1" x14ac:dyDescent="0.25">
      <c r="A619" s="58" t="str">
        <f t="shared" si="54"/>
        <v> BRNO 31 </v>
      </c>
      <c r="B619" s="30" t="str">
        <f t="shared" si="55"/>
        <v>I</v>
      </c>
      <c r="C619" s="58">
        <f t="shared" si="56"/>
        <v>48101.478999999999</v>
      </c>
      <c r="D619" s="28" t="str">
        <f t="shared" si="57"/>
        <v>vis</v>
      </c>
      <c r="E619" s="66" t="e">
        <f>VLOOKUP(C619,Active!C$21:E$973,3,FALSE)</f>
        <v>#N/A</v>
      </c>
      <c r="F619" s="30" t="s">
        <v>425</v>
      </c>
      <c r="G619" s="28" t="str">
        <f t="shared" si="58"/>
        <v>48101.479</v>
      </c>
      <c r="H619" s="58">
        <f t="shared" si="59"/>
        <v>7624</v>
      </c>
      <c r="I619" s="67" t="s">
        <v>2761</v>
      </c>
      <c r="J619" s="68" t="s">
        <v>2762</v>
      </c>
      <c r="K619" s="67">
        <v>7624</v>
      </c>
      <c r="L619" s="67" t="s">
        <v>1140</v>
      </c>
      <c r="M619" s="68" t="s">
        <v>441</v>
      </c>
      <c r="N619" s="68"/>
      <c r="O619" s="69" t="s">
        <v>2763</v>
      </c>
      <c r="P619" s="69" t="s">
        <v>2764</v>
      </c>
    </row>
    <row r="620" spans="1:16" ht="13.5" thickBot="1" x14ac:dyDescent="0.25">
      <c r="A620" s="58" t="str">
        <f t="shared" si="54"/>
        <v> BRNO 31 </v>
      </c>
      <c r="B620" s="30" t="str">
        <f t="shared" si="55"/>
        <v>I</v>
      </c>
      <c r="C620" s="58">
        <f t="shared" si="56"/>
        <v>48101.478999999999</v>
      </c>
      <c r="D620" s="28" t="str">
        <f t="shared" si="57"/>
        <v>vis</v>
      </c>
      <c r="E620" s="66" t="e">
        <f>VLOOKUP(C620,Active!C$21:E$973,3,FALSE)</f>
        <v>#N/A</v>
      </c>
      <c r="F620" s="30" t="s">
        <v>425</v>
      </c>
      <c r="G620" s="28" t="str">
        <f t="shared" si="58"/>
        <v>48101.479</v>
      </c>
      <c r="H620" s="58">
        <f t="shared" si="59"/>
        <v>7624</v>
      </c>
      <c r="I620" s="67" t="s">
        <v>2761</v>
      </c>
      <c r="J620" s="68" t="s">
        <v>2762</v>
      </c>
      <c r="K620" s="67">
        <v>7624</v>
      </c>
      <c r="L620" s="67" t="s">
        <v>1140</v>
      </c>
      <c r="M620" s="68" t="s">
        <v>441</v>
      </c>
      <c r="N620" s="68"/>
      <c r="O620" s="69" t="s">
        <v>2765</v>
      </c>
      <c r="P620" s="69" t="s">
        <v>2764</v>
      </c>
    </row>
    <row r="621" spans="1:16" ht="13.5" thickBot="1" x14ac:dyDescent="0.25">
      <c r="A621" s="58" t="str">
        <f t="shared" si="54"/>
        <v> BRNO 31 </v>
      </c>
      <c r="B621" s="30" t="str">
        <f t="shared" si="55"/>
        <v>I</v>
      </c>
      <c r="C621" s="58">
        <f t="shared" si="56"/>
        <v>48101.48</v>
      </c>
      <c r="D621" s="28" t="str">
        <f t="shared" si="57"/>
        <v>vis</v>
      </c>
      <c r="E621" s="66" t="e">
        <f>VLOOKUP(C621,Active!C$21:E$973,3,FALSE)</f>
        <v>#N/A</v>
      </c>
      <c r="F621" s="30" t="s">
        <v>425</v>
      </c>
      <c r="G621" s="28" t="str">
        <f t="shared" si="58"/>
        <v>48101.480</v>
      </c>
      <c r="H621" s="58">
        <f t="shared" si="59"/>
        <v>7624</v>
      </c>
      <c r="I621" s="67" t="s">
        <v>2766</v>
      </c>
      <c r="J621" s="68" t="s">
        <v>2767</v>
      </c>
      <c r="K621" s="67">
        <v>7624</v>
      </c>
      <c r="L621" s="67" t="s">
        <v>1229</v>
      </c>
      <c r="M621" s="68" t="s">
        <v>441</v>
      </c>
      <c r="N621" s="68"/>
      <c r="O621" s="69" t="s">
        <v>2768</v>
      </c>
      <c r="P621" s="69" t="s">
        <v>2764</v>
      </c>
    </row>
    <row r="622" spans="1:16" ht="13.5" thickBot="1" x14ac:dyDescent="0.25">
      <c r="A622" s="58" t="str">
        <f t="shared" si="54"/>
        <v> BRNO 31 </v>
      </c>
      <c r="B622" s="30" t="str">
        <f t="shared" si="55"/>
        <v>I</v>
      </c>
      <c r="C622" s="58">
        <f t="shared" si="56"/>
        <v>48101.481</v>
      </c>
      <c r="D622" s="28" t="str">
        <f t="shared" si="57"/>
        <v>vis</v>
      </c>
      <c r="E622" s="66" t="e">
        <f>VLOOKUP(C622,Active!C$21:E$973,3,FALSE)</f>
        <v>#N/A</v>
      </c>
      <c r="F622" s="30" t="s">
        <v>425</v>
      </c>
      <c r="G622" s="28" t="str">
        <f t="shared" si="58"/>
        <v>48101.481</v>
      </c>
      <c r="H622" s="58">
        <f t="shared" si="59"/>
        <v>7624</v>
      </c>
      <c r="I622" s="67" t="s">
        <v>2769</v>
      </c>
      <c r="J622" s="68" t="s">
        <v>2770</v>
      </c>
      <c r="K622" s="67">
        <v>7624</v>
      </c>
      <c r="L622" s="67" t="s">
        <v>1145</v>
      </c>
      <c r="M622" s="68" t="s">
        <v>441</v>
      </c>
      <c r="N622" s="68"/>
      <c r="O622" s="69" t="s">
        <v>2771</v>
      </c>
      <c r="P622" s="69" t="s">
        <v>2764</v>
      </c>
    </row>
    <row r="623" spans="1:16" ht="13.5" thickBot="1" x14ac:dyDescent="0.25">
      <c r="A623" s="58" t="str">
        <f t="shared" si="54"/>
        <v> BRNO 31 </v>
      </c>
      <c r="B623" s="30" t="str">
        <f t="shared" si="55"/>
        <v>I</v>
      </c>
      <c r="C623" s="58">
        <f t="shared" si="56"/>
        <v>48101.487000000001</v>
      </c>
      <c r="D623" s="28" t="str">
        <f t="shared" si="57"/>
        <v>vis</v>
      </c>
      <c r="E623" s="66" t="e">
        <f>VLOOKUP(C623,Active!C$21:E$973,3,FALSE)</f>
        <v>#N/A</v>
      </c>
      <c r="F623" s="30" t="s">
        <v>425</v>
      </c>
      <c r="G623" s="28" t="str">
        <f t="shared" si="58"/>
        <v>48101.487</v>
      </c>
      <c r="H623" s="58">
        <f t="shared" si="59"/>
        <v>7624</v>
      </c>
      <c r="I623" s="67" t="s">
        <v>2772</v>
      </c>
      <c r="J623" s="68" t="s">
        <v>2773</v>
      </c>
      <c r="K623" s="67">
        <v>7624</v>
      </c>
      <c r="L623" s="67" t="s">
        <v>1094</v>
      </c>
      <c r="M623" s="68" t="s">
        <v>441</v>
      </c>
      <c r="N623" s="68"/>
      <c r="O623" s="69" t="s">
        <v>2774</v>
      </c>
      <c r="P623" s="69" t="s">
        <v>2764</v>
      </c>
    </row>
    <row r="624" spans="1:16" ht="13.5" thickBot="1" x14ac:dyDescent="0.25">
      <c r="A624" s="58" t="str">
        <f t="shared" si="54"/>
        <v> BRNO 31 </v>
      </c>
      <c r="B624" s="30" t="str">
        <f t="shared" si="55"/>
        <v>I</v>
      </c>
      <c r="C624" s="58">
        <f t="shared" si="56"/>
        <v>48101.489000000001</v>
      </c>
      <c r="D624" s="28" t="str">
        <f t="shared" si="57"/>
        <v>vis</v>
      </c>
      <c r="E624" s="66" t="e">
        <f>VLOOKUP(C624,Active!C$21:E$973,3,FALSE)</f>
        <v>#N/A</v>
      </c>
      <c r="F624" s="30" t="s">
        <v>425</v>
      </c>
      <c r="G624" s="28" t="str">
        <f t="shared" si="58"/>
        <v>48101.489</v>
      </c>
      <c r="H624" s="58">
        <f t="shared" si="59"/>
        <v>7624</v>
      </c>
      <c r="I624" s="67" t="s">
        <v>2775</v>
      </c>
      <c r="J624" s="68" t="s">
        <v>2776</v>
      </c>
      <c r="K624" s="67">
        <v>7624</v>
      </c>
      <c r="L624" s="67" t="s">
        <v>1127</v>
      </c>
      <c r="M624" s="68" t="s">
        <v>441</v>
      </c>
      <c r="N624" s="68"/>
      <c r="O624" s="69" t="s">
        <v>2777</v>
      </c>
      <c r="P624" s="69" t="s">
        <v>2764</v>
      </c>
    </row>
    <row r="625" spans="1:16" ht="13.5" thickBot="1" x14ac:dyDescent="0.25">
      <c r="A625" s="58" t="str">
        <f t="shared" si="54"/>
        <v> BBS 96 </v>
      </c>
      <c r="B625" s="30" t="str">
        <f t="shared" si="55"/>
        <v>I</v>
      </c>
      <c r="C625" s="58">
        <f t="shared" si="56"/>
        <v>48106.39</v>
      </c>
      <c r="D625" s="28" t="str">
        <f t="shared" si="57"/>
        <v>vis</v>
      </c>
      <c r="E625" s="66" t="e">
        <f>VLOOKUP(C625,Active!C$21:E$973,3,FALSE)</f>
        <v>#N/A</v>
      </c>
      <c r="F625" s="30" t="s">
        <v>425</v>
      </c>
      <c r="G625" s="28" t="str">
        <f t="shared" si="58"/>
        <v>48106.390</v>
      </c>
      <c r="H625" s="58">
        <f t="shared" si="59"/>
        <v>7630</v>
      </c>
      <c r="I625" s="67" t="s">
        <v>2778</v>
      </c>
      <c r="J625" s="68" t="s">
        <v>2779</v>
      </c>
      <c r="K625" s="67">
        <v>7630</v>
      </c>
      <c r="L625" s="67" t="s">
        <v>1145</v>
      </c>
      <c r="M625" s="68" t="s">
        <v>441</v>
      </c>
      <c r="N625" s="68"/>
      <c r="O625" s="69" t="s">
        <v>1301</v>
      </c>
      <c r="P625" s="69" t="s">
        <v>2758</v>
      </c>
    </row>
    <row r="626" spans="1:16" ht="13.5" thickBot="1" x14ac:dyDescent="0.25">
      <c r="A626" s="58" t="str">
        <f t="shared" si="54"/>
        <v> BRNO 31 </v>
      </c>
      <c r="B626" s="30" t="str">
        <f t="shared" si="55"/>
        <v>I</v>
      </c>
      <c r="C626" s="58">
        <f t="shared" si="56"/>
        <v>48115.387999999999</v>
      </c>
      <c r="D626" s="28" t="str">
        <f t="shared" si="57"/>
        <v>vis</v>
      </c>
      <c r="E626" s="66" t="e">
        <f>VLOOKUP(C626,Active!C$21:E$973,3,FALSE)</f>
        <v>#N/A</v>
      </c>
      <c r="F626" s="30" t="s">
        <v>425</v>
      </c>
      <c r="G626" s="28" t="str">
        <f t="shared" si="58"/>
        <v>48115.388</v>
      </c>
      <c r="H626" s="58">
        <f t="shared" si="59"/>
        <v>7641</v>
      </c>
      <c r="I626" s="67" t="s">
        <v>2780</v>
      </c>
      <c r="J626" s="68" t="s">
        <v>2781</v>
      </c>
      <c r="K626" s="67">
        <v>7641</v>
      </c>
      <c r="L626" s="67" t="s">
        <v>1229</v>
      </c>
      <c r="M626" s="68" t="s">
        <v>441</v>
      </c>
      <c r="N626" s="68"/>
      <c r="O626" s="69" t="s">
        <v>2771</v>
      </c>
      <c r="P626" s="69" t="s">
        <v>2764</v>
      </c>
    </row>
    <row r="627" spans="1:16" ht="13.5" thickBot="1" x14ac:dyDescent="0.25">
      <c r="A627" s="58" t="str">
        <f t="shared" si="54"/>
        <v> BRNO 31 </v>
      </c>
      <c r="B627" s="30" t="str">
        <f t="shared" si="55"/>
        <v>I</v>
      </c>
      <c r="C627" s="58">
        <f t="shared" si="56"/>
        <v>48115.392999999996</v>
      </c>
      <c r="D627" s="28" t="str">
        <f t="shared" si="57"/>
        <v>vis</v>
      </c>
      <c r="E627" s="66" t="e">
        <f>VLOOKUP(C627,Active!C$21:E$973,3,FALSE)</f>
        <v>#N/A</v>
      </c>
      <c r="F627" s="30" t="s">
        <v>425</v>
      </c>
      <c r="G627" s="28" t="str">
        <f t="shared" si="58"/>
        <v>48115.393</v>
      </c>
      <c r="H627" s="58">
        <f t="shared" si="59"/>
        <v>7641</v>
      </c>
      <c r="I627" s="67" t="s">
        <v>2782</v>
      </c>
      <c r="J627" s="68" t="s">
        <v>2783</v>
      </c>
      <c r="K627" s="67">
        <v>7641</v>
      </c>
      <c r="L627" s="67" t="s">
        <v>1111</v>
      </c>
      <c r="M627" s="68" t="s">
        <v>441</v>
      </c>
      <c r="N627" s="68"/>
      <c r="O627" s="69" t="s">
        <v>2774</v>
      </c>
      <c r="P627" s="69" t="s">
        <v>2764</v>
      </c>
    </row>
    <row r="628" spans="1:16" ht="13.5" thickBot="1" x14ac:dyDescent="0.25">
      <c r="A628" s="58" t="str">
        <f t="shared" si="54"/>
        <v> BRNO 31 </v>
      </c>
      <c r="B628" s="30" t="str">
        <f t="shared" si="55"/>
        <v>I</v>
      </c>
      <c r="C628" s="58">
        <f t="shared" si="56"/>
        <v>48115.394</v>
      </c>
      <c r="D628" s="28" t="str">
        <f t="shared" si="57"/>
        <v>vis</v>
      </c>
      <c r="E628" s="66" t="e">
        <f>VLOOKUP(C628,Active!C$21:E$973,3,FALSE)</f>
        <v>#N/A</v>
      </c>
      <c r="F628" s="30" t="s">
        <v>425</v>
      </c>
      <c r="G628" s="28" t="str">
        <f t="shared" si="58"/>
        <v>48115.394</v>
      </c>
      <c r="H628" s="58">
        <f t="shared" si="59"/>
        <v>7641</v>
      </c>
      <c r="I628" s="67" t="s">
        <v>2784</v>
      </c>
      <c r="J628" s="68" t="s">
        <v>2785</v>
      </c>
      <c r="K628" s="67">
        <v>7641</v>
      </c>
      <c r="L628" s="67" t="s">
        <v>1120</v>
      </c>
      <c r="M628" s="68" t="s">
        <v>441</v>
      </c>
      <c r="N628" s="68"/>
      <c r="O628" s="69" t="s">
        <v>2777</v>
      </c>
      <c r="P628" s="69" t="s">
        <v>2764</v>
      </c>
    </row>
    <row r="629" spans="1:16" ht="13.5" thickBot="1" x14ac:dyDescent="0.25">
      <c r="A629" s="58" t="str">
        <f t="shared" si="54"/>
        <v> BRNO 31 </v>
      </c>
      <c r="B629" s="30" t="str">
        <f t="shared" si="55"/>
        <v>I</v>
      </c>
      <c r="C629" s="58">
        <f t="shared" si="56"/>
        <v>48119.472000000002</v>
      </c>
      <c r="D629" s="28" t="str">
        <f t="shared" si="57"/>
        <v>vis</v>
      </c>
      <c r="E629" s="66" t="e">
        <f>VLOOKUP(C629,Active!C$21:E$973,3,FALSE)</f>
        <v>#N/A</v>
      </c>
      <c r="F629" s="30" t="s">
        <v>425</v>
      </c>
      <c r="G629" s="28" t="str">
        <f t="shared" si="58"/>
        <v>48119.472</v>
      </c>
      <c r="H629" s="58">
        <f t="shared" si="59"/>
        <v>7646</v>
      </c>
      <c r="I629" s="67" t="s">
        <v>2786</v>
      </c>
      <c r="J629" s="68" t="s">
        <v>2787</v>
      </c>
      <c r="K629" s="67">
        <v>7646</v>
      </c>
      <c r="L629" s="67" t="s">
        <v>2314</v>
      </c>
      <c r="M629" s="68" t="s">
        <v>441</v>
      </c>
      <c r="N629" s="68"/>
      <c r="O629" s="69" t="s">
        <v>2771</v>
      </c>
      <c r="P629" s="69" t="s">
        <v>2764</v>
      </c>
    </row>
    <row r="630" spans="1:16" ht="13.5" thickBot="1" x14ac:dyDescent="0.25">
      <c r="A630" s="58" t="str">
        <f t="shared" si="54"/>
        <v> BRNO 31 </v>
      </c>
      <c r="B630" s="30" t="str">
        <f t="shared" si="55"/>
        <v>I</v>
      </c>
      <c r="C630" s="58">
        <f t="shared" si="56"/>
        <v>48119.476000000002</v>
      </c>
      <c r="D630" s="28" t="str">
        <f t="shared" si="57"/>
        <v>vis</v>
      </c>
      <c r="E630" s="66" t="e">
        <f>VLOOKUP(C630,Active!C$21:E$973,3,FALSE)</f>
        <v>#N/A</v>
      </c>
      <c r="F630" s="30" t="s">
        <v>425</v>
      </c>
      <c r="G630" s="28" t="str">
        <f t="shared" si="58"/>
        <v>48119.476</v>
      </c>
      <c r="H630" s="58">
        <f t="shared" si="59"/>
        <v>7646</v>
      </c>
      <c r="I630" s="67" t="s">
        <v>2788</v>
      </c>
      <c r="J630" s="68" t="s">
        <v>2789</v>
      </c>
      <c r="K630" s="67">
        <v>7646</v>
      </c>
      <c r="L630" s="67" t="s">
        <v>1336</v>
      </c>
      <c r="M630" s="68" t="s">
        <v>441</v>
      </c>
      <c r="N630" s="68"/>
      <c r="O630" s="69" t="s">
        <v>2790</v>
      </c>
      <c r="P630" s="69" t="s">
        <v>2764</v>
      </c>
    </row>
    <row r="631" spans="1:16" ht="13.5" thickBot="1" x14ac:dyDescent="0.25">
      <c r="A631" s="58" t="str">
        <f t="shared" si="54"/>
        <v> BRNO 31 </v>
      </c>
      <c r="B631" s="30" t="str">
        <f t="shared" si="55"/>
        <v>I</v>
      </c>
      <c r="C631" s="58">
        <f t="shared" si="56"/>
        <v>48128.472999999998</v>
      </c>
      <c r="D631" s="28" t="str">
        <f t="shared" si="57"/>
        <v>vis</v>
      </c>
      <c r="E631" s="66" t="e">
        <f>VLOOKUP(C631,Active!C$21:E$973,3,FALSE)</f>
        <v>#N/A</v>
      </c>
      <c r="F631" s="30" t="s">
        <v>425</v>
      </c>
      <c r="G631" s="28" t="str">
        <f t="shared" si="58"/>
        <v>48128.473</v>
      </c>
      <c r="H631" s="58">
        <f t="shared" si="59"/>
        <v>7657</v>
      </c>
      <c r="I631" s="67" t="s">
        <v>2791</v>
      </c>
      <c r="J631" s="68" t="s">
        <v>2792</v>
      </c>
      <c r="K631" s="67">
        <v>7657</v>
      </c>
      <c r="L631" s="67" t="s">
        <v>2366</v>
      </c>
      <c r="M631" s="68" t="s">
        <v>441</v>
      </c>
      <c r="N631" s="68"/>
      <c r="O631" s="69" t="s">
        <v>2771</v>
      </c>
      <c r="P631" s="69" t="s">
        <v>2764</v>
      </c>
    </row>
    <row r="632" spans="1:16" ht="13.5" thickBot="1" x14ac:dyDescent="0.25">
      <c r="A632" s="58" t="str">
        <f t="shared" si="54"/>
        <v> BRNO 31 </v>
      </c>
      <c r="B632" s="30" t="str">
        <f t="shared" si="55"/>
        <v>I</v>
      </c>
      <c r="C632" s="58">
        <f t="shared" si="56"/>
        <v>48128.487000000001</v>
      </c>
      <c r="D632" s="28" t="str">
        <f t="shared" si="57"/>
        <v>vis</v>
      </c>
      <c r="E632" s="66" t="e">
        <f>VLOOKUP(C632,Active!C$21:E$973,3,FALSE)</f>
        <v>#N/A</v>
      </c>
      <c r="F632" s="30" t="s">
        <v>425</v>
      </c>
      <c r="G632" s="28" t="str">
        <f t="shared" si="58"/>
        <v>48128.487</v>
      </c>
      <c r="H632" s="58">
        <f t="shared" si="59"/>
        <v>7657</v>
      </c>
      <c r="I632" s="67" t="s">
        <v>2793</v>
      </c>
      <c r="J632" s="68" t="s">
        <v>2794</v>
      </c>
      <c r="K632" s="67">
        <v>7657</v>
      </c>
      <c r="L632" s="67" t="s">
        <v>1127</v>
      </c>
      <c r="M632" s="68" t="s">
        <v>441</v>
      </c>
      <c r="N632" s="68"/>
      <c r="O632" s="69" t="s">
        <v>1492</v>
      </c>
      <c r="P632" s="69" t="s">
        <v>2764</v>
      </c>
    </row>
    <row r="633" spans="1:16" ht="13.5" thickBot="1" x14ac:dyDescent="0.25">
      <c r="A633" s="58" t="str">
        <f t="shared" si="54"/>
        <v> AOEB 1 </v>
      </c>
      <c r="B633" s="30" t="str">
        <f t="shared" si="55"/>
        <v>I</v>
      </c>
      <c r="C633" s="58">
        <f t="shared" si="56"/>
        <v>48154.650999999998</v>
      </c>
      <c r="D633" s="28" t="str">
        <f t="shared" si="57"/>
        <v>vis</v>
      </c>
      <c r="E633" s="66" t="e">
        <f>VLOOKUP(C633,Active!C$21:E$973,3,FALSE)</f>
        <v>#N/A</v>
      </c>
      <c r="F633" s="30" t="s">
        <v>425</v>
      </c>
      <c r="G633" s="28" t="str">
        <f t="shared" si="58"/>
        <v>48154.651</v>
      </c>
      <c r="H633" s="58">
        <f t="shared" si="59"/>
        <v>7689</v>
      </c>
      <c r="I633" s="67" t="s">
        <v>2795</v>
      </c>
      <c r="J633" s="68" t="s">
        <v>2796</v>
      </c>
      <c r="K633" s="67">
        <v>7689</v>
      </c>
      <c r="L633" s="67" t="s">
        <v>2218</v>
      </c>
      <c r="M633" s="68" t="s">
        <v>441</v>
      </c>
      <c r="N633" s="68"/>
      <c r="O633" s="69" t="s">
        <v>1878</v>
      </c>
      <c r="P633" s="69" t="s">
        <v>1911</v>
      </c>
    </row>
    <row r="634" spans="1:16" ht="13.5" thickBot="1" x14ac:dyDescent="0.25">
      <c r="A634" s="58" t="str">
        <f t="shared" si="54"/>
        <v> BBS 96 </v>
      </c>
      <c r="B634" s="30" t="str">
        <f t="shared" si="55"/>
        <v>I</v>
      </c>
      <c r="C634" s="58">
        <f t="shared" si="56"/>
        <v>48174.29</v>
      </c>
      <c r="D634" s="28" t="str">
        <f t="shared" si="57"/>
        <v>vis</v>
      </c>
      <c r="E634" s="66" t="e">
        <f>VLOOKUP(C634,Active!C$21:E$973,3,FALSE)</f>
        <v>#N/A</v>
      </c>
      <c r="F634" s="30" t="s">
        <v>425</v>
      </c>
      <c r="G634" s="28" t="str">
        <f t="shared" si="58"/>
        <v>48174.290</v>
      </c>
      <c r="H634" s="58">
        <f t="shared" si="59"/>
        <v>7713</v>
      </c>
      <c r="I634" s="67" t="s">
        <v>2797</v>
      </c>
      <c r="J634" s="68" t="s">
        <v>2798</v>
      </c>
      <c r="K634" s="67">
        <v>7713</v>
      </c>
      <c r="L634" s="67" t="s">
        <v>1140</v>
      </c>
      <c r="M634" s="68" t="s">
        <v>441</v>
      </c>
      <c r="N634" s="68"/>
      <c r="O634" s="69" t="s">
        <v>1301</v>
      </c>
      <c r="P634" s="69" t="s">
        <v>2758</v>
      </c>
    </row>
    <row r="635" spans="1:16" ht="13.5" thickBot="1" x14ac:dyDescent="0.25">
      <c r="A635" s="58" t="str">
        <f t="shared" si="54"/>
        <v> BBS 97 </v>
      </c>
      <c r="B635" s="30" t="str">
        <f t="shared" si="55"/>
        <v>I</v>
      </c>
      <c r="C635" s="58">
        <f t="shared" si="56"/>
        <v>48321.546999999999</v>
      </c>
      <c r="D635" s="28" t="str">
        <f t="shared" si="57"/>
        <v>vis</v>
      </c>
      <c r="E635" s="66" t="e">
        <f>VLOOKUP(C635,Active!C$21:E$973,3,FALSE)</f>
        <v>#N/A</v>
      </c>
      <c r="F635" s="30" t="s">
        <v>425</v>
      </c>
      <c r="G635" s="28" t="str">
        <f t="shared" si="58"/>
        <v>48321.547</v>
      </c>
      <c r="H635" s="58">
        <f t="shared" si="59"/>
        <v>7893</v>
      </c>
      <c r="I635" s="67" t="s">
        <v>2799</v>
      </c>
      <c r="J635" s="68" t="s">
        <v>2800</v>
      </c>
      <c r="K635" s="67">
        <v>7893</v>
      </c>
      <c r="L635" s="67" t="s">
        <v>1660</v>
      </c>
      <c r="M635" s="68" t="s">
        <v>441</v>
      </c>
      <c r="N635" s="68"/>
      <c r="O635" s="69" t="s">
        <v>2319</v>
      </c>
      <c r="P635" s="69" t="s">
        <v>2801</v>
      </c>
    </row>
    <row r="636" spans="1:16" ht="13.5" thickBot="1" x14ac:dyDescent="0.25">
      <c r="A636" s="58" t="str">
        <f t="shared" si="54"/>
        <v> BBS 97 </v>
      </c>
      <c r="B636" s="30" t="str">
        <f t="shared" si="55"/>
        <v>I</v>
      </c>
      <c r="C636" s="58">
        <f t="shared" si="56"/>
        <v>48362.453000000001</v>
      </c>
      <c r="D636" s="28" t="str">
        <f t="shared" si="57"/>
        <v>vis</v>
      </c>
      <c r="E636" s="66" t="e">
        <f>VLOOKUP(C636,Active!C$21:E$973,3,FALSE)</f>
        <v>#N/A</v>
      </c>
      <c r="F636" s="30" t="s">
        <v>425</v>
      </c>
      <c r="G636" s="28" t="str">
        <f t="shared" si="58"/>
        <v>48362.453</v>
      </c>
      <c r="H636" s="58">
        <f t="shared" si="59"/>
        <v>7943</v>
      </c>
      <c r="I636" s="67" t="s">
        <v>2802</v>
      </c>
      <c r="J636" s="68" t="s">
        <v>2803</v>
      </c>
      <c r="K636" s="67">
        <v>7943</v>
      </c>
      <c r="L636" s="67" t="s">
        <v>1140</v>
      </c>
      <c r="M636" s="68" t="s">
        <v>441</v>
      </c>
      <c r="N636" s="68"/>
      <c r="O636" s="69" t="s">
        <v>1301</v>
      </c>
      <c r="P636" s="69" t="s">
        <v>2801</v>
      </c>
    </row>
    <row r="637" spans="1:16" ht="13.5" thickBot="1" x14ac:dyDescent="0.25">
      <c r="A637" s="58" t="str">
        <f t="shared" si="54"/>
        <v> BBS 98 </v>
      </c>
      <c r="B637" s="30" t="str">
        <f t="shared" si="55"/>
        <v>I</v>
      </c>
      <c r="C637" s="58">
        <f t="shared" si="56"/>
        <v>48407.442000000003</v>
      </c>
      <c r="D637" s="28" t="str">
        <f t="shared" si="57"/>
        <v>vis</v>
      </c>
      <c r="E637" s="66" t="e">
        <f>VLOOKUP(C637,Active!C$21:E$973,3,FALSE)</f>
        <v>#N/A</v>
      </c>
      <c r="F637" s="30" t="s">
        <v>425</v>
      </c>
      <c r="G637" s="28" t="str">
        <f t="shared" si="58"/>
        <v>48407.442</v>
      </c>
      <c r="H637" s="58">
        <f t="shared" si="59"/>
        <v>7998</v>
      </c>
      <c r="I637" s="67" t="s">
        <v>2804</v>
      </c>
      <c r="J637" s="68" t="s">
        <v>2805</v>
      </c>
      <c r="K637" s="67">
        <v>7998</v>
      </c>
      <c r="L637" s="67" t="s">
        <v>2314</v>
      </c>
      <c r="M637" s="68" t="s">
        <v>441</v>
      </c>
      <c r="N637" s="68"/>
      <c r="O637" s="69" t="s">
        <v>1301</v>
      </c>
      <c r="P637" s="69" t="s">
        <v>2806</v>
      </c>
    </row>
    <row r="638" spans="1:16" ht="13.5" thickBot="1" x14ac:dyDescent="0.25">
      <c r="A638" s="58" t="str">
        <f t="shared" si="54"/>
        <v> AOEB 4 </v>
      </c>
      <c r="B638" s="30" t="str">
        <f t="shared" si="55"/>
        <v>I</v>
      </c>
      <c r="C638" s="58">
        <f t="shared" si="56"/>
        <v>48414.792999999998</v>
      </c>
      <c r="D638" s="28" t="str">
        <f t="shared" si="57"/>
        <v>vis</v>
      </c>
      <c r="E638" s="66" t="e">
        <f>VLOOKUP(C638,Active!C$21:E$973,3,FALSE)</f>
        <v>#N/A</v>
      </c>
      <c r="F638" s="30" t="s">
        <v>425</v>
      </c>
      <c r="G638" s="28" t="str">
        <f t="shared" si="58"/>
        <v>48414.793</v>
      </c>
      <c r="H638" s="58">
        <f t="shared" si="59"/>
        <v>8007</v>
      </c>
      <c r="I638" s="67" t="s">
        <v>2807</v>
      </c>
      <c r="J638" s="68" t="s">
        <v>2808</v>
      </c>
      <c r="K638" s="67">
        <v>8007</v>
      </c>
      <c r="L638" s="67" t="s">
        <v>2541</v>
      </c>
      <c r="M638" s="68" t="s">
        <v>441</v>
      </c>
      <c r="N638" s="68"/>
      <c r="O638" s="69" t="s">
        <v>2370</v>
      </c>
      <c r="P638" s="69" t="s">
        <v>2809</v>
      </c>
    </row>
    <row r="639" spans="1:16" ht="13.5" thickBot="1" x14ac:dyDescent="0.25">
      <c r="A639" s="58" t="str">
        <f t="shared" si="54"/>
        <v> BBS 98 </v>
      </c>
      <c r="B639" s="30" t="str">
        <f t="shared" si="55"/>
        <v>I</v>
      </c>
      <c r="C639" s="58">
        <f t="shared" si="56"/>
        <v>48438.53</v>
      </c>
      <c r="D639" s="28" t="str">
        <f t="shared" si="57"/>
        <v>vis</v>
      </c>
      <c r="E639" s="66" t="e">
        <f>VLOOKUP(C639,Active!C$21:E$973,3,FALSE)</f>
        <v>#N/A</v>
      </c>
      <c r="F639" s="30" t="s">
        <v>425</v>
      </c>
      <c r="G639" s="28" t="str">
        <f t="shared" si="58"/>
        <v>48438.530</v>
      </c>
      <c r="H639" s="58">
        <f t="shared" si="59"/>
        <v>8036</v>
      </c>
      <c r="I639" s="67" t="s">
        <v>2810</v>
      </c>
      <c r="J639" s="68" t="s">
        <v>2811</v>
      </c>
      <c r="K639" s="67">
        <v>8036</v>
      </c>
      <c r="L639" s="67" t="s">
        <v>2314</v>
      </c>
      <c r="M639" s="68" t="s">
        <v>441</v>
      </c>
      <c r="N639" s="68"/>
      <c r="O639" s="69" t="s">
        <v>1234</v>
      </c>
      <c r="P639" s="69" t="s">
        <v>2806</v>
      </c>
    </row>
    <row r="640" spans="1:16" ht="13.5" thickBot="1" x14ac:dyDescent="0.25">
      <c r="A640" s="58" t="str">
        <f t="shared" si="54"/>
        <v> BBS 98 </v>
      </c>
      <c r="B640" s="30" t="str">
        <f t="shared" si="55"/>
        <v>I</v>
      </c>
      <c r="C640" s="58">
        <f t="shared" si="56"/>
        <v>48443.44</v>
      </c>
      <c r="D640" s="28" t="str">
        <f t="shared" si="57"/>
        <v>vis</v>
      </c>
      <c r="E640" s="66" t="e">
        <f>VLOOKUP(C640,Active!C$21:E$973,3,FALSE)</f>
        <v>#N/A</v>
      </c>
      <c r="F640" s="30" t="s">
        <v>425</v>
      </c>
      <c r="G640" s="28" t="str">
        <f t="shared" si="58"/>
        <v>48443.440</v>
      </c>
      <c r="H640" s="58">
        <f t="shared" si="59"/>
        <v>8042</v>
      </c>
      <c r="I640" s="67" t="s">
        <v>2812</v>
      </c>
      <c r="J640" s="68" t="s">
        <v>2813</v>
      </c>
      <c r="K640" s="67">
        <v>8042</v>
      </c>
      <c r="L640" s="67" t="s">
        <v>2218</v>
      </c>
      <c r="M640" s="68" t="s">
        <v>441</v>
      </c>
      <c r="N640" s="68"/>
      <c r="O640" s="69" t="s">
        <v>1301</v>
      </c>
      <c r="P640" s="69" t="s">
        <v>2806</v>
      </c>
    </row>
    <row r="641" spans="1:16" ht="13.5" thickBot="1" x14ac:dyDescent="0.25">
      <c r="A641" s="58" t="str">
        <f t="shared" si="54"/>
        <v> BRNO 31 </v>
      </c>
      <c r="B641" s="30" t="str">
        <f t="shared" si="55"/>
        <v>I</v>
      </c>
      <c r="C641" s="58">
        <f t="shared" si="56"/>
        <v>48443.446000000004</v>
      </c>
      <c r="D641" s="28" t="str">
        <f t="shared" si="57"/>
        <v>vis</v>
      </c>
      <c r="E641" s="66" t="e">
        <f>VLOOKUP(C641,Active!C$21:E$973,3,FALSE)</f>
        <v>#N/A</v>
      </c>
      <c r="F641" s="30" t="s">
        <v>425</v>
      </c>
      <c r="G641" s="28" t="str">
        <f t="shared" si="58"/>
        <v>48443.446</v>
      </c>
      <c r="H641" s="58">
        <f t="shared" si="59"/>
        <v>8042</v>
      </c>
      <c r="I641" s="67" t="s">
        <v>2814</v>
      </c>
      <c r="J641" s="68" t="s">
        <v>2815</v>
      </c>
      <c r="K641" s="67">
        <v>8042</v>
      </c>
      <c r="L641" s="67" t="s">
        <v>1229</v>
      </c>
      <c r="M641" s="68" t="s">
        <v>441</v>
      </c>
      <c r="N641" s="68"/>
      <c r="O641" s="69" t="s">
        <v>2768</v>
      </c>
      <c r="P641" s="69" t="s">
        <v>2764</v>
      </c>
    </row>
    <row r="642" spans="1:16" ht="13.5" thickBot="1" x14ac:dyDescent="0.25">
      <c r="A642" s="58" t="str">
        <f t="shared" si="54"/>
        <v> BRNO 31 </v>
      </c>
      <c r="B642" s="30" t="str">
        <f t="shared" si="55"/>
        <v>I</v>
      </c>
      <c r="C642" s="58">
        <f t="shared" si="56"/>
        <v>48443.447</v>
      </c>
      <c r="D642" s="28" t="str">
        <f t="shared" si="57"/>
        <v>vis</v>
      </c>
      <c r="E642" s="66" t="e">
        <f>VLOOKUP(C642,Active!C$21:E$973,3,FALSE)</f>
        <v>#N/A</v>
      </c>
      <c r="F642" s="30" t="s">
        <v>425</v>
      </c>
      <c r="G642" s="28" t="str">
        <f t="shared" si="58"/>
        <v>48443.447</v>
      </c>
      <c r="H642" s="58">
        <f t="shared" si="59"/>
        <v>8042</v>
      </c>
      <c r="I642" s="67" t="s">
        <v>2816</v>
      </c>
      <c r="J642" s="68" t="s">
        <v>2817</v>
      </c>
      <c r="K642" s="67">
        <v>8042</v>
      </c>
      <c r="L642" s="67" t="s">
        <v>1145</v>
      </c>
      <c r="M642" s="68" t="s">
        <v>441</v>
      </c>
      <c r="N642" s="68"/>
      <c r="O642" s="69" t="s">
        <v>2771</v>
      </c>
      <c r="P642" s="69" t="s">
        <v>2764</v>
      </c>
    </row>
    <row r="643" spans="1:16" ht="13.5" thickBot="1" x14ac:dyDescent="0.25">
      <c r="A643" s="58" t="str">
        <f t="shared" si="54"/>
        <v> AOEB 1 </v>
      </c>
      <c r="B643" s="30" t="str">
        <f t="shared" si="55"/>
        <v>I</v>
      </c>
      <c r="C643" s="58">
        <f t="shared" si="56"/>
        <v>48473.703999999998</v>
      </c>
      <c r="D643" s="28" t="str">
        <f t="shared" si="57"/>
        <v>vis</v>
      </c>
      <c r="E643" s="66" t="e">
        <f>VLOOKUP(C643,Active!C$21:E$973,3,FALSE)</f>
        <v>#N/A</v>
      </c>
      <c r="F643" s="30" t="s">
        <v>425</v>
      </c>
      <c r="G643" s="28" t="str">
        <f t="shared" si="58"/>
        <v>48473.704</v>
      </c>
      <c r="H643" s="58">
        <f t="shared" si="59"/>
        <v>8079</v>
      </c>
      <c r="I643" s="67" t="s">
        <v>2820</v>
      </c>
      <c r="J643" s="68" t="s">
        <v>2821</v>
      </c>
      <c r="K643" s="67">
        <v>8079</v>
      </c>
      <c r="L643" s="67" t="s">
        <v>2521</v>
      </c>
      <c r="M643" s="68" t="s">
        <v>441</v>
      </c>
      <c r="N643" s="68"/>
      <c r="O643" s="69" t="s">
        <v>1221</v>
      </c>
      <c r="P643" s="69" t="s">
        <v>1911</v>
      </c>
    </row>
    <row r="644" spans="1:16" ht="13.5" thickBot="1" x14ac:dyDescent="0.25">
      <c r="A644" s="58" t="str">
        <f t="shared" si="54"/>
        <v> BBS 98 </v>
      </c>
      <c r="B644" s="30" t="str">
        <f t="shared" si="55"/>
        <v>I</v>
      </c>
      <c r="C644" s="58">
        <f t="shared" si="56"/>
        <v>48479.442000000003</v>
      </c>
      <c r="D644" s="28" t="str">
        <f t="shared" si="57"/>
        <v>vis</v>
      </c>
      <c r="E644" s="66" t="e">
        <f>VLOOKUP(C644,Active!C$21:E$973,3,FALSE)</f>
        <v>#N/A</v>
      </c>
      <c r="F644" s="30" t="s">
        <v>425</v>
      </c>
      <c r="G644" s="28" t="str">
        <f t="shared" si="58"/>
        <v>48479.442</v>
      </c>
      <c r="H644" s="58">
        <f t="shared" si="59"/>
        <v>8086</v>
      </c>
      <c r="I644" s="67" t="s">
        <v>2822</v>
      </c>
      <c r="J644" s="68" t="s">
        <v>2823</v>
      </c>
      <c r="K644" s="67">
        <v>8086</v>
      </c>
      <c r="L644" s="67" t="s">
        <v>1229</v>
      </c>
      <c r="M644" s="68" t="s">
        <v>441</v>
      </c>
      <c r="N644" s="68"/>
      <c r="O644" s="69" t="s">
        <v>1301</v>
      </c>
      <c r="P644" s="69" t="s">
        <v>2806</v>
      </c>
    </row>
    <row r="645" spans="1:16" ht="13.5" thickBot="1" x14ac:dyDescent="0.25">
      <c r="A645" s="58" t="str">
        <f t="shared" si="54"/>
        <v> BBS 98 </v>
      </c>
      <c r="B645" s="30" t="str">
        <f t="shared" si="55"/>
        <v>I</v>
      </c>
      <c r="C645" s="58">
        <f t="shared" si="56"/>
        <v>48497.432999999997</v>
      </c>
      <c r="D645" s="28" t="str">
        <f t="shared" si="57"/>
        <v>vis</v>
      </c>
      <c r="E645" s="66" t="e">
        <f>VLOOKUP(C645,Active!C$21:E$973,3,FALSE)</f>
        <v>#N/A</v>
      </c>
      <c r="F645" s="30" t="s">
        <v>425</v>
      </c>
      <c r="G645" s="28" t="str">
        <f t="shared" si="58"/>
        <v>48497.433</v>
      </c>
      <c r="H645" s="58">
        <f t="shared" si="59"/>
        <v>8108</v>
      </c>
      <c r="I645" s="67" t="s">
        <v>2824</v>
      </c>
      <c r="J645" s="68" t="s">
        <v>2825</v>
      </c>
      <c r="K645" s="67">
        <v>8108</v>
      </c>
      <c r="L645" s="67" t="s">
        <v>2314</v>
      </c>
      <c r="M645" s="68" t="s">
        <v>441</v>
      </c>
      <c r="N645" s="68"/>
      <c r="O645" s="69" t="s">
        <v>1301</v>
      </c>
      <c r="P645" s="69" t="s">
        <v>2806</v>
      </c>
    </row>
    <row r="646" spans="1:16" ht="13.5" thickBot="1" x14ac:dyDescent="0.25">
      <c r="A646" s="58" t="str">
        <f t="shared" si="54"/>
        <v> BBS 99 </v>
      </c>
      <c r="B646" s="30" t="str">
        <f t="shared" si="55"/>
        <v>I</v>
      </c>
      <c r="C646" s="58">
        <f t="shared" si="56"/>
        <v>48502.341999999997</v>
      </c>
      <c r="D646" s="28" t="str">
        <f t="shared" si="57"/>
        <v>vis</v>
      </c>
      <c r="E646" s="66" t="e">
        <f>VLOOKUP(C646,Active!C$21:E$973,3,FALSE)</f>
        <v>#N/A</v>
      </c>
      <c r="F646" s="30" t="s">
        <v>425</v>
      </c>
      <c r="G646" s="28" t="str">
        <f t="shared" si="58"/>
        <v>48502.342</v>
      </c>
      <c r="H646" s="58">
        <f t="shared" si="59"/>
        <v>8114</v>
      </c>
      <c r="I646" s="67" t="s">
        <v>2826</v>
      </c>
      <c r="J646" s="68" t="s">
        <v>2827</v>
      </c>
      <c r="K646" s="67">
        <v>8114</v>
      </c>
      <c r="L646" s="67" t="s">
        <v>2314</v>
      </c>
      <c r="M646" s="68" t="s">
        <v>441</v>
      </c>
      <c r="N646" s="68"/>
      <c r="O646" s="69" t="s">
        <v>1301</v>
      </c>
      <c r="P646" s="69" t="s">
        <v>2828</v>
      </c>
    </row>
    <row r="647" spans="1:16" ht="13.5" thickBot="1" x14ac:dyDescent="0.25">
      <c r="A647" s="58" t="str">
        <f t="shared" si="54"/>
        <v> BRNO 31 </v>
      </c>
      <c r="B647" s="30" t="str">
        <f t="shared" si="55"/>
        <v>I</v>
      </c>
      <c r="C647" s="58">
        <f t="shared" si="56"/>
        <v>48506.444000000003</v>
      </c>
      <c r="D647" s="28" t="str">
        <f t="shared" si="57"/>
        <v>vis</v>
      </c>
      <c r="E647" s="66" t="e">
        <f>VLOOKUP(C647,Active!C$21:E$973,3,FALSE)</f>
        <v>#N/A</v>
      </c>
      <c r="F647" s="30" t="s">
        <v>425</v>
      </c>
      <c r="G647" s="28" t="str">
        <f t="shared" si="58"/>
        <v>48506.444</v>
      </c>
      <c r="H647" s="58">
        <f t="shared" si="59"/>
        <v>8119</v>
      </c>
      <c r="I647" s="67" t="s">
        <v>2829</v>
      </c>
      <c r="J647" s="68" t="s">
        <v>2830</v>
      </c>
      <c r="K647" s="67">
        <v>8119</v>
      </c>
      <c r="L647" s="67" t="s">
        <v>1111</v>
      </c>
      <c r="M647" s="68" t="s">
        <v>441</v>
      </c>
      <c r="N647" s="68"/>
      <c r="O647" s="69" t="s">
        <v>2768</v>
      </c>
      <c r="P647" s="69" t="s">
        <v>2764</v>
      </c>
    </row>
    <row r="648" spans="1:16" ht="13.5" thickBot="1" x14ac:dyDescent="0.25">
      <c r="A648" s="58" t="str">
        <f t="shared" si="54"/>
        <v> BBS 99 </v>
      </c>
      <c r="B648" s="30" t="str">
        <f t="shared" si="55"/>
        <v>I</v>
      </c>
      <c r="C648" s="58">
        <f t="shared" si="56"/>
        <v>48547.334000000003</v>
      </c>
      <c r="D648" s="28" t="str">
        <f t="shared" si="57"/>
        <v>vis</v>
      </c>
      <c r="E648" s="66" t="e">
        <f>VLOOKUP(C648,Active!C$21:E$973,3,FALSE)</f>
        <v>#N/A</v>
      </c>
      <c r="F648" s="30" t="s">
        <v>425</v>
      </c>
      <c r="G648" s="28" t="str">
        <f t="shared" si="58"/>
        <v>48547.334</v>
      </c>
      <c r="H648" s="58">
        <f t="shared" si="59"/>
        <v>8169</v>
      </c>
      <c r="I648" s="67" t="s">
        <v>2831</v>
      </c>
      <c r="J648" s="68" t="s">
        <v>2832</v>
      </c>
      <c r="K648" s="67">
        <v>8169</v>
      </c>
      <c r="L648" s="67" t="s">
        <v>2695</v>
      </c>
      <c r="M648" s="68" t="s">
        <v>441</v>
      </c>
      <c r="N648" s="68"/>
      <c r="O648" s="69" t="s">
        <v>1234</v>
      </c>
      <c r="P648" s="69" t="s">
        <v>2828</v>
      </c>
    </row>
    <row r="649" spans="1:16" ht="13.5" thickBot="1" x14ac:dyDescent="0.25">
      <c r="A649" s="58" t="str">
        <f t="shared" si="54"/>
        <v> BBS 99 </v>
      </c>
      <c r="B649" s="30" t="str">
        <f t="shared" si="55"/>
        <v>I</v>
      </c>
      <c r="C649" s="58">
        <f t="shared" si="56"/>
        <v>48552.243000000002</v>
      </c>
      <c r="D649" s="28" t="str">
        <f t="shared" si="57"/>
        <v>vis</v>
      </c>
      <c r="E649" s="66" t="e">
        <f>VLOOKUP(C649,Active!C$21:E$973,3,FALSE)</f>
        <v>#N/A</v>
      </c>
      <c r="F649" s="30" t="s">
        <v>425</v>
      </c>
      <c r="G649" s="28" t="str">
        <f t="shared" si="58"/>
        <v>48552.243</v>
      </c>
      <c r="H649" s="58">
        <f t="shared" si="59"/>
        <v>8175</v>
      </c>
      <c r="I649" s="67" t="s">
        <v>2833</v>
      </c>
      <c r="J649" s="68" t="s">
        <v>2834</v>
      </c>
      <c r="K649" s="67">
        <v>8175</v>
      </c>
      <c r="L649" s="67" t="s">
        <v>2695</v>
      </c>
      <c r="M649" s="68" t="s">
        <v>441</v>
      </c>
      <c r="N649" s="68"/>
      <c r="O649" s="69" t="s">
        <v>1301</v>
      </c>
      <c r="P649" s="69" t="s">
        <v>2828</v>
      </c>
    </row>
    <row r="650" spans="1:16" ht="13.5" thickBot="1" x14ac:dyDescent="0.25">
      <c r="A650" s="58" t="str">
        <f t="shared" si="54"/>
        <v> BBS 100 </v>
      </c>
      <c r="B650" s="30" t="str">
        <f t="shared" si="55"/>
        <v>I</v>
      </c>
      <c r="C650" s="58">
        <f t="shared" si="56"/>
        <v>48699.495000000003</v>
      </c>
      <c r="D650" s="28" t="str">
        <f t="shared" si="57"/>
        <v>vis</v>
      </c>
      <c r="E650" s="66" t="e">
        <f>VLOOKUP(C650,Active!C$21:E$973,3,FALSE)</f>
        <v>#N/A</v>
      </c>
      <c r="F650" s="30" t="s">
        <v>425</v>
      </c>
      <c r="G650" s="28" t="str">
        <f t="shared" si="58"/>
        <v>48699.495</v>
      </c>
      <c r="H650" s="58">
        <f t="shared" si="59"/>
        <v>8355</v>
      </c>
      <c r="I650" s="67" t="s">
        <v>2835</v>
      </c>
      <c r="J650" s="68" t="s">
        <v>2836</v>
      </c>
      <c r="K650" s="67">
        <v>8355</v>
      </c>
      <c r="L650" s="67" t="s">
        <v>2837</v>
      </c>
      <c r="M650" s="68" t="s">
        <v>441</v>
      </c>
      <c r="N650" s="68"/>
      <c r="O650" s="69" t="s">
        <v>1234</v>
      </c>
      <c r="P650" s="69" t="s">
        <v>2838</v>
      </c>
    </row>
    <row r="651" spans="1:16" ht="13.5" thickBot="1" x14ac:dyDescent="0.25">
      <c r="A651" s="58" t="str">
        <f t="shared" ref="A651:A714" si="60">P651</f>
        <v> AOEB 1 </v>
      </c>
      <c r="B651" s="30" t="str">
        <f t="shared" ref="B651:B714" si="61">IF(H651=INT(H651),"I","II")</f>
        <v>I</v>
      </c>
      <c r="C651" s="58">
        <f t="shared" ref="C651:C714" si="62">1*G651</f>
        <v>48724.862999999998</v>
      </c>
      <c r="D651" s="28" t="str">
        <f t="shared" ref="D651:D714" si="63">VLOOKUP(F651,I$1:J$5,2,FALSE)</f>
        <v>vis</v>
      </c>
      <c r="E651" s="66" t="e">
        <f>VLOOKUP(C651,Active!C$21:E$973,3,FALSE)</f>
        <v>#N/A</v>
      </c>
      <c r="F651" s="30" t="s">
        <v>425</v>
      </c>
      <c r="G651" s="28" t="str">
        <f t="shared" ref="G651:G714" si="64">MID(I651,3,LEN(I651)-3)</f>
        <v>48724.863</v>
      </c>
      <c r="H651" s="58">
        <f t="shared" ref="H651:H714" si="65">1*K651</f>
        <v>8386</v>
      </c>
      <c r="I651" s="67" t="s">
        <v>2839</v>
      </c>
      <c r="J651" s="68" t="s">
        <v>2840</v>
      </c>
      <c r="K651" s="67">
        <v>8386</v>
      </c>
      <c r="L651" s="67" t="s">
        <v>1424</v>
      </c>
      <c r="M651" s="68" t="s">
        <v>441</v>
      </c>
      <c r="N651" s="68"/>
      <c r="O651" s="69" t="s">
        <v>1878</v>
      </c>
      <c r="P651" s="69" t="s">
        <v>1911</v>
      </c>
    </row>
    <row r="652" spans="1:16" ht="13.5" thickBot="1" x14ac:dyDescent="0.25">
      <c r="A652" s="58" t="str">
        <f t="shared" si="60"/>
        <v> BBS 101 </v>
      </c>
      <c r="B652" s="30" t="str">
        <f t="shared" si="61"/>
        <v>I</v>
      </c>
      <c r="C652" s="58">
        <f t="shared" si="62"/>
        <v>48758.404999999999</v>
      </c>
      <c r="D652" s="28" t="str">
        <f t="shared" si="63"/>
        <v>vis</v>
      </c>
      <c r="E652" s="66" t="e">
        <f>VLOOKUP(C652,Active!C$21:E$973,3,FALSE)</f>
        <v>#N/A</v>
      </c>
      <c r="F652" s="30" t="s">
        <v>425</v>
      </c>
      <c r="G652" s="28" t="str">
        <f t="shared" si="64"/>
        <v>48758.405</v>
      </c>
      <c r="H652" s="58">
        <f t="shared" si="65"/>
        <v>8427</v>
      </c>
      <c r="I652" s="67" t="s">
        <v>2841</v>
      </c>
      <c r="J652" s="68" t="s">
        <v>2842</v>
      </c>
      <c r="K652" s="67">
        <v>8427</v>
      </c>
      <c r="L652" s="67" t="s">
        <v>1424</v>
      </c>
      <c r="M652" s="68" t="s">
        <v>441</v>
      </c>
      <c r="N652" s="68"/>
      <c r="O652" s="69" t="s">
        <v>1301</v>
      </c>
      <c r="P652" s="69" t="s">
        <v>2843</v>
      </c>
    </row>
    <row r="653" spans="1:16" ht="13.5" thickBot="1" x14ac:dyDescent="0.25">
      <c r="A653" s="58" t="str">
        <f t="shared" si="60"/>
        <v> AOEB 1 </v>
      </c>
      <c r="B653" s="30" t="str">
        <f t="shared" si="61"/>
        <v>I</v>
      </c>
      <c r="C653" s="58">
        <f t="shared" si="62"/>
        <v>48770.675000000003</v>
      </c>
      <c r="D653" s="28" t="str">
        <f t="shared" si="63"/>
        <v>vis</v>
      </c>
      <c r="E653" s="66" t="e">
        <f>VLOOKUP(C653,Active!C$21:E$973,3,FALSE)</f>
        <v>#N/A</v>
      </c>
      <c r="F653" s="30" t="s">
        <v>425</v>
      </c>
      <c r="G653" s="28" t="str">
        <f t="shared" si="64"/>
        <v>48770.675</v>
      </c>
      <c r="H653" s="58">
        <f t="shared" si="65"/>
        <v>8442</v>
      </c>
      <c r="I653" s="67" t="s">
        <v>2844</v>
      </c>
      <c r="J653" s="68" t="s">
        <v>2845</v>
      </c>
      <c r="K653" s="67">
        <v>8442</v>
      </c>
      <c r="L653" s="67" t="s">
        <v>2695</v>
      </c>
      <c r="M653" s="68" t="s">
        <v>441</v>
      </c>
      <c r="N653" s="68"/>
      <c r="O653" s="69" t="s">
        <v>1878</v>
      </c>
      <c r="P653" s="69" t="s">
        <v>1911</v>
      </c>
    </row>
    <row r="654" spans="1:16" ht="13.5" thickBot="1" x14ac:dyDescent="0.25">
      <c r="A654" s="58" t="str">
        <f t="shared" si="60"/>
        <v> BBS 101 </v>
      </c>
      <c r="B654" s="30" t="str">
        <f t="shared" si="61"/>
        <v>I</v>
      </c>
      <c r="C654" s="58">
        <f t="shared" si="62"/>
        <v>48789.493999999999</v>
      </c>
      <c r="D654" s="28" t="str">
        <f t="shared" si="63"/>
        <v>vis</v>
      </c>
      <c r="E654" s="66" t="e">
        <f>VLOOKUP(C654,Active!C$21:E$973,3,FALSE)</f>
        <v>#N/A</v>
      </c>
      <c r="F654" s="30" t="s">
        <v>425</v>
      </c>
      <c r="G654" s="28" t="str">
        <f t="shared" si="64"/>
        <v>48789.494</v>
      </c>
      <c r="H654" s="58">
        <f t="shared" si="65"/>
        <v>8465</v>
      </c>
      <c r="I654" s="67" t="s">
        <v>2846</v>
      </c>
      <c r="J654" s="68" t="s">
        <v>2847</v>
      </c>
      <c r="K654" s="67">
        <v>8465</v>
      </c>
      <c r="L654" s="67" t="s">
        <v>2314</v>
      </c>
      <c r="M654" s="68" t="s">
        <v>441</v>
      </c>
      <c r="N654" s="68"/>
      <c r="O654" s="69" t="s">
        <v>1234</v>
      </c>
      <c r="P654" s="69" t="s">
        <v>2843</v>
      </c>
    </row>
    <row r="655" spans="1:16" ht="13.5" thickBot="1" x14ac:dyDescent="0.25">
      <c r="A655" s="58" t="str">
        <f t="shared" si="60"/>
        <v> AOEB 1 </v>
      </c>
      <c r="B655" s="30" t="str">
        <f t="shared" si="61"/>
        <v>I</v>
      </c>
      <c r="C655" s="58">
        <f t="shared" si="62"/>
        <v>48801.77</v>
      </c>
      <c r="D655" s="28" t="str">
        <f t="shared" si="63"/>
        <v>vis</v>
      </c>
      <c r="E655" s="66" t="e">
        <f>VLOOKUP(C655,Active!C$21:E$973,3,FALSE)</f>
        <v>#N/A</v>
      </c>
      <c r="F655" s="30" t="s">
        <v>425</v>
      </c>
      <c r="G655" s="28" t="str">
        <f t="shared" si="64"/>
        <v>48801.770</v>
      </c>
      <c r="H655" s="58">
        <f t="shared" si="65"/>
        <v>8480</v>
      </c>
      <c r="I655" s="67" t="s">
        <v>2850</v>
      </c>
      <c r="J655" s="68" t="s">
        <v>2851</v>
      </c>
      <c r="K655" s="67">
        <v>8480</v>
      </c>
      <c r="L655" s="67" t="s">
        <v>1336</v>
      </c>
      <c r="M655" s="68" t="s">
        <v>441</v>
      </c>
      <c r="N655" s="68"/>
      <c r="O655" s="69" t="s">
        <v>1878</v>
      </c>
      <c r="P655" s="69" t="s">
        <v>1911</v>
      </c>
    </row>
    <row r="656" spans="1:16" ht="13.5" thickBot="1" x14ac:dyDescent="0.25">
      <c r="A656" s="58" t="str">
        <f t="shared" si="60"/>
        <v> BRNO 31 </v>
      </c>
      <c r="B656" s="30" t="str">
        <f t="shared" si="61"/>
        <v>I</v>
      </c>
      <c r="C656" s="58">
        <f t="shared" si="62"/>
        <v>48803.4</v>
      </c>
      <c r="D656" s="28" t="str">
        <f t="shared" si="63"/>
        <v>vis</v>
      </c>
      <c r="E656" s="66" t="e">
        <f>VLOOKUP(C656,Active!C$21:E$973,3,FALSE)</f>
        <v>#N/A</v>
      </c>
      <c r="F656" s="30" t="s">
        <v>425</v>
      </c>
      <c r="G656" s="28" t="str">
        <f t="shared" si="64"/>
        <v>48803.400</v>
      </c>
      <c r="H656" s="58">
        <f t="shared" si="65"/>
        <v>8482</v>
      </c>
      <c r="I656" s="67" t="s">
        <v>2852</v>
      </c>
      <c r="J656" s="68" t="s">
        <v>2853</v>
      </c>
      <c r="K656" s="67">
        <v>8482</v>
      </c>
      <c r="L656" s="67" t="s">
        <v>2546</v>
      </c>
      <c r="M656" s="68" t="s">
        <v>441</v>
      </c>
      <c r="N656" s="68"/>
      <c r="O656" s="69" t="s">
        <v>2854</v>
      </c>
      <c r="P656" s="69" t="s">
        <v>2764</v>
      </c>
    </row>
    <row r="657" spans="1:16" ht="13.5" thickBot="1" x14ac:dyDescent="0.25">
      <c r="A657" s="58" t="str">
        <f t="shared" si="60"/>
        <v> BBS 101 </v>
      </c>
      <c r="B657" s="30" t="str">
        <f t="shared" si="61"/>
        <v>I</v>
      </c>
      <c r="C657" s="58">
        <f t="shared" si="62"/>
        <v>48803.4</v>
      </c>
      <c r="D657" s="28" t="str">
        <f t="shared" si="63"/>
        <v>vis</v>
      </c>
      <c r="E657" s="66" t="e">
        <f>VLOOKUP(C657,Active!C$21:E$973,3,FALSE)</f>
        <v>#N/A</v>
      </c>
      <c r="F657" s="30" t="s">
        <v>425</v>
      </c>
      <c r="G657" s="28" t="str">
        <f t="shared" si="64"/>
        <v>48803.400</v>
      </c>
      <c r="H657" s="58">
        <f t="shared" si="65"/>
        <v>8482</v>
      </c>
      <c r="I657" s="67" t="s">
        <v>2852</v>
      </c>
      <c r="J657" s="68" t="s">
        <v>2853</v>
      </c>
      <c r="K657" s="67">
        <v>8482</v>
      </c>
      <c r="L657" s="67" t="s">
        <v>2546</v>
      </c>
      <c r="M657" s="68" t="s">
        <v>441</v>
      </c>
      <c r="N657" s="68"/>
      <c r="O657" s="69" t="s">
        <v>1301</v>
      </c>
      <c r="P657" s="69" t="s">
        <v>2843</v>
      </c>
    </row>
    <row r="658" spans="1:16" ht="13.5" thickBot="1" x14ac:dyDescent="0.25">
      <c r="A658" s="58" t="str">
        <f t="shared" si="60"/>
        <v> BRNO 31 </v>
      </c>
      <c r="B658" s="30" t="str">
        <f t="shared" si="61"/>
        <v>I</v>
      </c>
      <c r="C658" s="58">
        <f t="shared" si="62"/>
        <v>48803.402000000002</v>
      </c>
      <c r="D658" s="28" t="str">
        <f t="shared" si="63"/>
        <v>vis</v>
      </c>
      <c r="E658" s="66" t="e">
        <f>VLOOKUP(C658,Active!C$21:E$973,3,FALSE)</f>
        <v>#N/A</v>
      </c>
      <c r="F658" s="30" t="s">
        <v>425</v>
      </c>
      <c r="G658" s="28" t="str">
        <f t="shared" si="64"/>
        <v>48803.402</v>
      </c>
      <c r="H658" s="58">
        <f t="shared" si="65"/>
        <v>8482</v>
      </c>
      <c r="I658" s="67" t="s">
        <v>2855</v>
      </c>
      <c r="J658" s="68" t="s">
        <v>2856</v>
      </c>
      <c r="K658" s="67">
        <v>8482</v>
      </c>
      <c r="L658" s="67" t="s">
        <v>2314</v>
      </c>
      <c r="M658" s="68" t="s">
        <v>441</v>
      </c>
      <c r="N658" s="68"/>
      <c r="O658" s="69" t="s">
        <v>2857</v>
      </c>
      <c r="P658" s="69" t="s">
        <v>2764</v>
      </c>
    </row>
    <row r="659" spans="1:16" ht="13.5" thickBot="1" x14ac:dyDescent="0.25">
      <c r="A659" s="58" t="str">
        <f t="shared" si="60"/>
        <v> BBS 101 </v>
      </c>
      <c r="B659" s="30" t="str">
        <f t="shared" si="61"/>
        <v>I</v>
      </c>
      <c r="C659" s="58">
        <f t="shared" si="62"/>
        <v>48830.402000000002</v>
      </c>
      <c r="D659" s="28" t="str">
        <f t="shared" si="63"/>
        <v>vis</v>
      </c>
      <c r="E659" s="66" t="e">
        <f>VLOOKUP(C659,Active!C$21:E$973,3,FALSE)</f>
        <v>#N/A</v>
      </c>
      <c r="F659" s="30" t="s">
        <v>425</v>
      </c>
      <c r="G659" s="28" t="str">
        <f t="shared" si="64"/>
        <v>48830.402</v>
      </c>
      <c r="H659" s="58">
        <f t="shared" si="65"/>
        <v>8515</v>
      </c>
      <c r="I659" s="67" t="s">
        <v>2858</v>
      </c>
      <c r="J659" s="68" t="s">
        <v>2859</v>
      </c>
      <c r="K659" s="67">
        <v>8515</v>
      </c>
      <c r="L659" s="67" t="s">
        <v>1330</v>
      </c>
      <c r="M659" s="68" t="s">
        <v>441</v>
      </c>
      <c r="N659" s="68"/>
      <c r="O659" s="69" t="s">
        <v>1301</v>
      </c>
      <c r="P659" s="69" t="s">
        <v>2843</v>
      </c>
    </row>
    <row r="660" spans="1:16" ht="13.5" thickBot="1" x14ac:dyDescent="0.25">
      <c r="A660" s="58" t="str">
        <f t="shared" si="60"/>
        <v> BRNO 31 </v>
      </c>
      <c r="B660" s="30" t="str">
        <f t="shared" si="61"/>
        <v>I</v>
      </c>
      <c r="C660" s="58">
        <f t="shared" si="62"/>
        <v>48834.478000000003</v>
      </c>
      <c r="D660" s="28" t="str">
        <f t="shared" si="63"/>
        <v>vis</v>
      </c>
      <c r="E660" s="66" t="e">
        <f>VLOOKUP(C660,Active!C$21:E$973,3,FALSE)</f>
        <v>#N/A</v>
      </c>
      <c r="F660" s="30" t="s">
        <v>425</v>
      </c>
      <c r="G660" s="28" t="str">
        <f t="shared" si="64"/>
        <v>48834.478</v>
      </c>
      <c r="H660" s="58">
        <f t="shared" si="65"/>
        <v>8520</v>
      </c>
      <c r="I660" s="67" t="s">
        <v>2860</v>
      </c>
      <c r="J660" s="68" t="s">
        <v>2861</v>
      </c>
      <c r="K660" s="67">
        <v>8520</v>
      </c>
      <c r="L660" s="67" t="s">
        <v>2541</v>
      </c>
      <c r="M660" s="68" t="s">
        <v>441</v>
      </c>
      <c r="N660" s="68"/>
      <c r="O660" s="69" t="s">
        <v>2862</v>
      </c>
      <c r="P660" s="69" t="s">
        <v>2764</v>
      </c>
    </row>
    <row r="661" spans="1:16" ht="13.5" thickBot="1" x14ac:dyDescent="0.25">
      <c r="A661" s="58" t="str">
        <f t="shared" si="60"/>
        <v> BRNO 31 </v>
      </c>
      <c r="B661" s="30" t="str">
        <f t="shared" si="61"/>
        <v>I</v>
      </c>
      <c r="C661" s="58">
        <f t="shared" si="62"/>
        <v>48834.487999999998</v>
      </c>
      <c r="D661" s="28" t="str">
        <f t="shared" si="63"/>
        <v>vis</v>
      </c>
      <c r="E661" s="66" t="e">
        <f>VLOOKUP(C661,Active!C$21:E$973,3,FALSE)</f>
        <v>#N/A</v>
      </c>
      <c r="F661" s="30" t="s">
        <v>425</v>
      </c>
      <c r="G661" s="28" t="str">
        <f t="shared" si="64"/>
        <v>48834.488</v>
      </c>
      <c r="H661" s="58">
        <f t="shared" si="65"/>
        <v>8520</v>
      </c>
      <c r="I661" s="67" t="s">
        <v>2863</v>
      </c>
      <c r="J661" s="68" t="s">
        <v>2864</v>
      </c>
      <c r="K661" s="67">
        <v>8520</v>
      </c>
      <c r="L661" s="67" t="s">
        <v>2546</v>
      </c>
      <c r="M661" s="68" t="s">
        <v>441</v>
      </c>
      <c r="N661" s="68"/>
      <c r="O661" s="69" t="s">
        <v>2865</v>
      </c>
      <c r="P661" s="69" t="s">
        <v>2764</v>
      </c>
    </row>
    <row r="662" spans="1:16" ht="13.5" thickBot="1" x14ac:dyDescent="0.25">
      <c r="A662" s="58" t="str">
        <f t="shared" si="60"/>
        <v> BRNO 31 </v>
      </c>
      <c r="B662" s="30" t="str">
        <f t="shared" si="61"/>
        <v>I</v>
      </c>
      <c r="C662" s="58">
        <f t="shared" si="62"/>
        <v>48834.49</v>
      </c>
      <c r="D662" s="28" t="str">
        <f t="shared" si="63"/>
        <v>vis</v>
      </c>
      <c r="E662" s="66" t="e">
        <f>VLOOKUP(C662,Active!C$21:E$973,3,FALSE)</f>
        <v>#N/A</v>
      </c>
      <c r="F662" s="30" t="s">
        <v>425</v>
      </c>
      <c r="G662" s="28" t="str">
        <f t="shared" si="64"/>
        <v>48834.490</v>
      </c>
      <c r="H662" s="58">
        <f t="shared" si="65"/>
        <v>8520</v>
      </c>
      <c r="I662" s="67" t="s">
        <v>2866</v>
      </c>
      <c r="J662" s="68" t="s">
        <v>2867</v>
      </c>
      <c r="K662" s="67">
        <v>8520</v>
      </c>
      <c r="L662" s="67" t="s">
        <v>2314</v>
      </c>
      <c r="M662" s="68" t="s">
        <v>441</v>
      </c>
      <c r="N662" s="68"/>
      <c r="O662" s="69" t="s">
        <v>2768</v>
      </c>
      <c r="P662" s="69" t="s">
        <v>2764</v>
      </c>
    </row>
    <row r="663" spans="1:16" ht="13.5" thickBot="1" x14ac:dyDescent="0.25">
      <c r="A663" s="58" t="str">
        <f t="shared" si="60"/>
        <v> BRNO 31 </v>
      </c>
      <c r="B663" s="30" t="str">
        <f t="shared" si="61"/>
        <v>I</v>
      </c>
      <c r="C663" s="58">
        <f t="shared" si="62"/>
        <v>48834.49</v>
      </c>
      <c r="D663" s="28" t="str">
        <f t="shared" si="63"/>
        <v>vis</v>
      </c>
      <c r="E663" s="66" t="e">
        <f>VLOOKUP(C663,Active!C$21:E$973,3,FALSE)</f>
        <v>#N/A</v>
      </c>
      <c r="F663" s="30" t="s">
        <v>425</v>
      </c>
      <c r="G663" s="28" t="str">
        <f t="shared" si="64"/>
        <v>48834.490</v>
      </c>
      <c r="H663" s="58">
        <f t="shared" si="65"/>
        <v>8520</v>
      </c>
      <c r="I663" s="67" t="s">
        <v>2866</v>
      </c>
      <c r="J663" s="68" t="s">
        <v>2867</v>
      </c>
      <c r="K663" s="67">
        <v>8520</v>
      </c>
      <c r="L663" s="67" t="s">
        <v>2314</v>
      </c>
      <c r="M663" s="68" t="s">
        <v>441</v>
      </c>
      <c r="N663" s="68"/>
      <c r="O663" s="69" t="s">
        <v>2868</v>
      </c>
      <c r="P663" s="69" t="s">
        <v>2764</v>
      </c>
    </row>
    <row r="664" spans="1:16" ht="13.5" thickBot="1" x14ac:dyDescent="0.25">
      <c r="A664" s="58" t="str">
        <f t="shared" si="60"/>
        <v> BRNO 31 </v>
      </c>
      <c r="B664" s="30" t="str">
        <f t="shared" si="61"/>
        <v>I</v>
      </c>
      <c r="C664" s="58">
        <f t="shared" si="62"/>
        <v>48834.493000000002</v>
      </c>
      <c r="D664" s="28" t="str">
        <f t="shared" si="63"/>
        <v>vis</v>
      </c>
      <c r="E664" s="66" t="e">
        <f>VLOOKUP(C664,Active!C$21:E$973,3,FALSE)</f>
        <v>#N/A</v>
      </c>
      <c r="F664" s="30" t="s">
        <v>425</v>
      </c>
      <c r="G664" s="28" t="str">
        <f t="shared" si="64"/>
        <v>48834.493</v>
      </c>
      <c r="H664" s="58">
        <f t="shared" si="65"/>
        <v>8520</v>
      </c>
      <c r="I664" s="67" t="s">
        <v>2869</v>
      </c>
      <c r="J664" s="68" t="s">
        <v>2870</v>
      </c>
      <c r="K664" s="67">
        <v>8520</v>
      </c>
      <c r="L664" s="67" t="s">
        <v>1330</v>
      </c>
      <c r="M664" s="68" t="s">
        <v>441</v>
      </c>
      <c r="N664" s="68"/>
      <c r="O664" s="69" t="s">
        <v>2763</v>
      </c>
      <c r="P664" s="69" t="s">
        <v>2764</v>
      </c>
    </row>
    <row r="665" spans="1:16" ht="13.5" thickBot="1" x14ac:dyDescent="0.25">
      <c r="A665" s="58" t="str">
        <f t="shared" si="60"/>
        <v> BRNO 31 </v>
      </c>
      <c r="B665" s="30" t="str">
        <f t="shared" si="61"/>
        <v>I</v>
      </c>
      <c r="C665" s="58">
        <f t="shared" si="62"/>
        <v>48834.493000000002</v>
      </c>
      <c r="D665" s="28" t="str">
        <f t="shared" si="63"/>
        <v>vis</v>
      </c>
      <c r="E665" s="66" t="e">
        <f>VLOOKUP(C665,Active!C$21:E$973,3,FALSE)</f>
        <v>#N/A</v>
      </c>
      <c r="F665" s="30" t="s">
        <v>425</v>
      </c>
      <c r="G665" s="28" t="str">
        <f t="shared" si="64"/>
        <v>48834.493</v>
      </c>
      <c r="H665" s="58">
        <f t="shared" si="65"/>
        <v>8520</v>
      </c>
      <c r="I665" s="67" t="s">
        <v>2869</v>
      </c>
      <c r="J665" s="68" t="s">
        <v>2870</v>
      </c>
      <c r="K665" s="67">
        <v>8520</v>
      </c>
      <c r="L665" s="67" t="s">
        <v>1330</v>
      </c>
      <c r="M665" s="68" t="s">
        <v>441</v>
      </c>
      <c r="N665" s="68"/>
      <c r="O665" s="69" t="s">
        <v>2771</v>
      </c>
      <c r="P665" s="69" t="s">
        <v>2764</v>
      </c>
    </row>
    <row r="666" spans="1:16" ht="13.5" thickBot="1" x14ac:dyDescent="0.25">
      <c r="A666" s="58" t="str">
        <f t="shared" si="60"/>
        <v> BRNO 31 </v>
      </c>
      <c r="B666" s="30" t="str">
        <f t="shared" si="61"/>
        <v>I</v>
      </c>
      <c r="C666" s="58">
        <f t="shared" si="62"/>
        <v>48834.493000000002</v>
      </c>
      <c r="D666" s="28" t="str">
        <f t="shared" si="63"/>
        <v>vis</v>
      </c>
      <c r="E666" s="66" t="e">
        <f>VLOOKUP(C666,Active!C$21:E$973,3,FALSE)</f>
        <v>#N/A</v>
      </c>
      <c r="F666" s="30" t="s">
        <v>425</v>
      </c>
      <c r="G666" s="28" t="str">
        <f t="shared" si="64"/>
        <v>48834.493</v>
      </c>
      <c r="H666" s="58">
        <f t="shared" si="65"/>
        <v>8520</v>
      </c>
      <c r="I666" s="67" t="s">
        <v>2869</v>
      </c>
      <c r="J666" s="68" t="s">
        <v>2870</v>
      </c>
      <c r="K666" s="67">
        <v>8520</v>
      </c>
      <c r="L666" s="67" t="s">
        <v>1330</v>
      </c>
      <c r="M666" s="68" t="s">
        <v>441</v>
      </c>
      <c r="N666" s="68"/>
      <c r="O666" s="69" t="s">
        <v>2790</v>
      </c>
      <c r="P666" s="69" t="s">
        <v>2764</v>
      </c>
    </row>
    <row r="667" spans="1:16" ht="13.5" thickBot="1" x14ac:dyDescent="0.25">
      <c r="A667" s="58" t="str">
        <f t="shared" si="60"/>
        <v> BBS 102 </v>
      </c>
      <c r="B667" s="30" t="str">
        <f t="shared" si="61"/>
        <v>I</v>
      </c>
      <c r="C667" s="58">
        <f t="shared" si="62"/>
        <v>48852.485999999997</v>
      </c>
      <c r="D667" s="28" t="str">
        <f t="shared" si="63"/>
        <v>vis</v>
      </c>
      <c r="E667" s="66" t="e">
        <f>VLOOKUP(C667,Active!C$21:E$973,3,FALSE)</f>
        <v>#N/A</v>
      </c>
      <c r="F667" s="30" t="s">
        <v>425</v>
      </c>
      <c r="G667" s="28" t="str">
        <f t="shared" si="64"/>
        <v>48852.486</v>
      </c>
      <c r="H667" s="58">
        <f t="shared" si="65"/>
        <v>8542</v>
      </c>
      <c r="I667" s="67" t="s">
        <v>2871</v>
      </c>
      <c r="J667" s="68" t="s">
        <v>2872</v>
      </c>
      <c r="K667" s="67">
        <v>8542</v>
      </c>
      <c r="L667" s="67" t="s">
        <v>2546</v>
      </c>
      <c r="M667" s="68" t="s">
        <v>441</v>
      </c>
      <c r="N667" s="68"/>
      <c r="O667" s="69" t="s">
        <v>1301</v>
      </c>
      <c r="P667" s="69" t="s">
        <v>2873</v>
      </c>
    </row>
    <row r="668" spans="1:16" ht="13.5" thickBot="1" x14ac:dyDescent="0.25">
      <c r="A668" s="58" t="str">
        <f t="shared" si="60"/>
        <v> BRNO 31 </v>
      </c>
      <c r="B668" s="30" t="str">
        <f t="shared" si="61"/>
        <v>I</v>
      </c>
      <c r="C668" s="58">
        <f t="shared" si="62"/>
        <v>48889.305</v>
      </c>
      <c r="D668" s="28" t="str">
        <f t="shared" si="63"/>
        <v>vis</v>
      </c>
      <c r="E668" s="66" t="e">
        <f>VLOOKUP(C668,Active!C$21:E$973,3,FALSE)</f>
        <v>#N/A</v>
      </c>
      <c r="F668" s="30" t="s">
        <v>425</v>
      </c>
      <c r="G668" s="28" t="str">
        <f t="shared" si="64"/>
        <v>48889.305</v>
      </c>
      <c r="H668" s="58">
        <f t="shared" si="65"/>
        <v>8587</v>
      </c>
      <c r="I668" s="67" t="s">
        <v>2874</v>
      </c>
      <c r="J668" s="68" t="s">
        <v>2875</v>
      </c>
      <c r="K668" s="67">
        <v>8587</v>
      </c>
      <c r="L668" s="67" t="s">
        <v>1330</v>
      </c>
      <c r="M668" s="68" t="s">
        <v>441</v>
      </c>
      <c r="N668" s="68"/>
      <c r="O668" s="69" t="s">
        <v>2876</v>
      </c>
      <c r="P668" s="69" t="s">
        <v>2764</v>
      </c>
    </row>
    <row r="669" spans="1:16" ht="13.5" thickBot="1" x14ac:dyDescent="0.25">
      <c r="A669" s="58" t="str">
        <f t="shared" si="60"/>
        <v> AOEB 4 </v>
      </c>
      <c r="B669" s="30" t="str">
        <f t="shared" si="61"/>
        <v>I</v>
      </c>
      <c r="C669" s="58">
        <f t="shared" si="62"/>
        <v>48901.572</v>
      </c>
      <c r="D669" s="28" t="str">
        <f t="shared" si="63"/>
        <v>vis</v>
      </c>
      <c r="E669" s="66" t="e">
        <f>VLOOKUP(C669,Active!C$21:E$973,3,FALSE)</f>
        <v>#N/A</v>
      </c>
      <c r="F669" s="30" t="s">
        <v>425</v>
      </c>
      <c r="G669" s="28" t="str">
        <f t="shared" si="64"/>
        <v>48901.572</v>
      </c>
      <c r="H669" s="58">
        <f t="shared" si="65"/>
        <v>8602</v>
      </c>
      <c r="I669" s="67" t="s">
        <v>2877</v>
      </c>
      <c r="J669" s="68" t="s">
        <v>2878</v>
      </c>
      <c r="K669" s="67">
        <v>8602</v>
      </c>
      <c r="L669" s="67" t="s">
        <v>2546</v>
      </c>
      <c r="M669" s="68" t="s">
        <v>441</v>
      </c>
      <c r="N669" s="68"/>
      <c r="O669" s="69" t="s">
        <v>1221</v>
      </c>
      <c r="P669" s="69" t="s">
        <v>2809</v>
      </c>
    </row>
    <row r="670" spans="1:16" ht="13.5" thickBot="1" x14ac:dyDescent="0.25">
      <c r="A670" s="58" t="str">
        <f t="shared" si="60"/>
        <v> BBS 102 </v>
      </c>
      <c r="B670" s="30" t="str">
        <f t="shared" si="61"/>
        <v>I</v>
      </c>
      <c r="C670" s="58">
        <f t="shared" si="62"/>
        <v>48907.286999999997</v>
      </c>
      <c r="D670" s="28" t="str">
        <f t="shared" si="63"/>
        <v>vis</v>
      </c>
      <c r="E670" s="66" t="e">
        <f>VLOOKUP(C670,Active!C$21:E$973,3,FALSE)</f>
        <v>#N/A</v>
      </c>
      <c r="F670" s="30" t="s">
        <v>425</v>
      </c>
      <c r="G670" s="28" t="str">
        <f t="shared" si="64"/>
        <v>48907.287</v>
      </c>
      <c r="H670" s="58">
        <f t="shared" si="65"/>
        <v>8609</v>
      </c>
      <c r="I670" s="67" t="s">
        <v>2879</v>
      </c>
      <c r="J670" s="68" t="s">
        <v>2880</v>
      </c>
      <c r="K670" s="67">
        <v>8609</v>
      </c>
      <c r="L670" s="67" t="s">
        <v>2881</v>
      </c>
      <c r="M670" s="68" t="s">
        <v>441</v>
      </c>
      <c r="N670" s="68"/>
      <c r="O670" s="69" t="s">
        <v>1234</v>
      </c>
      <c r="P670" s="69" t="s">
        <v>2873</v>
      </c>
    </row>
    <row r="671" spans="1:16" ht="13.5" thickBot="1" x14ac:dyDescent="0.25">
      <c r="A671" s="58" t="str">
        <f t="shared" si="60"/>
        <v> BBS 102 </v>
      </c>
      <c r="B671" s="30" t="str">
        <f t="shared" si="61"/>
        <v>I</v>
      </c>
      <c r="C671" s="58">
        <f t="shared" si="62"/>
        <v>48925.296999999999</v>
      </c>
      <c r="D671" s="28" t="str">
        <f t="shared" si="63"/>
        <v>vis</v>
      </c>
      <c r="E671" s="66" t="e">
        <f>VLOOKUP(C671,Active!C$21:E$973,3,FALSE)</f>
        <v>#N/A</v>
      </c>
      <c r="F671" s="30" t="s">
        <v>425</v>
      </c>
      <c r="G671" s="28" t="str">
        <f t="shared" si="64"/>
        <v>48925.297</v>
      </c>
      <c r="H671" s="58">
        <f t="shared" si="65"/>
        <v>8631</v>
      </c>
      <c r="I671" s="67" t="s">
        <v>2882</v>
      </c>
      <c r="J671" s="68" t="s">
        <v>2883</v>
      </c>
      <c r="K671" s="67">
        <v>8631</v>
      </c>
      <c r="L671" s="67" t="s">
        <v>1424</v>
      </c>
      <c r="M671" s="68" t="s">
        <v>441</v>
      </c>
      <c r="N671" s="68"/>
      <c r="O671" s="69" t="s">
        <v>1301</v>
      </c>
      <c r="P671" s="69" t="s">
        <v>2873</v>
      </c>
    </row>
    <row r="672" spans="1:16" ht="13.5" thickBot="1" x14ac:dyDescent="0.25">
      <c r="A672" s="58" t="str">
        <f t="shared" si="60"/>
        <v> BBS 103 </v>
      </c>
      <c r="B672" s="30" t="str">
        <f t="shared" si="61"/>
        <v>I</v>
      </c>
      <c r="C672" s="58">
        <f t="shared" si="62"/>
        <v>49058.642999999996</v>
      </c>
      <c r="D672" s="28" t="str">
        <f t="shared" si="63"/>
        <v>vis</v>
      </c>
      <c r="E672" s="66" t="e">
        <f>VLOOKUP(C672,Active!C$21:E$973,3,FALSE)</f>
        <v>#N/A</v>
      </c>
      <c r="F672" s="30" t="s">
        <v>425</v>
      </c>
      <c r="G672" s="28" t="str">
        <f t="shared" si="64"/>
        <v>49058.643</v>
      </c>
      <c r="H672" s="58">
        <f t="shared" si="65"/>
        <v>8794</v>
      </c>
      <c r="I672" s="67" t="s">
        <v>2884</v>
      </c>
      <c r="J672" s="68" t="s">
        <v>2885</v>
      </c>
      <c r="K672" s="67">
        <v>8794</v>
      </c>
      <c r="L672" s="67" t="s">
        <v>1</v>
      </c>
      <c r="M672" s="68" t="s">
        <v>441</v>
      </c>
      <c r="N672" s="68"/>
      <c r="O672" s="69" t="s">
        <v>1234</v>
      </c>
      <c r="P672" s="69" t="s">
        <v>2886</v>
      </c>
    </row>
    <row r="673" spans="1:16" ht="13.5" thickBot="1" x14ac:dyDescent="0.25">
      <c r="A673" s="58" t="str">
        <f t="shared" si="60"/>
        <v> AOEB 4 </v>
      </c>
      <c r="B673" s="30" t="str">
        <f t="shared" si="61"/>
        <v>I</v>
      </c>
      <c r="C673" s="58">
        <f t="shared" si="62"/>
        <v>49134.726000000002</v>
      </c>
      <c r="D673" s="28" t="str">
        <f t="shared" si="63"/>
        <v>vis</v>
      </c>
      <c r="E673" s="66" t="e">
        <f>VLOOKUP(C673,Active!C$21:E$973,3,FALSE)</f>
        <v>#N/A</v>
      </c>
      <c r="F673" s="30" t="s">
        <v>425</v>
      </c>
      <c r="G673" s="28" t="str">
        <f t="shared" si="64"/>
        <v>49134.726</v>
      </c>
      <c r="H673" s="58">
        <f t="shared" si="65"/>
        <v>8887</v>
      </c>
      <c r="I673" s="67" t="s">
        <v>2887</v>
      </c>
      <c r="J673" s="68" t="s">
        <v>2888</v>
      </c>
      <c r="K673" s="67">
        <v>8887</v>
      </c>
      <c r="L673" s="67" t="s">
        <v>2518</v>
      </c>
      <c r="M673" s="68" t="s">
        <v>441</v>
      </c>
      <c r="N673" s="68"/>
      <c r="O673" s="69" t="s">
        <v>1221</v>
      </c>
      <c r="P673" s="69" t="s">
        <v>2809</v>
      </c>
    </row>
    <row r="674" spans="1:16" ht="13.5" thickBot="1" x14ac:dyDescent="0.25">
      <c r="A674" s="58" t="str">
        <f t="shared" si="60"/>
        <v> AOEB 4 </v>
      </c>
      <c r="B674" s="30" t="str">
        <f t="shared" si="61"/>
        <v>I</v>
      </c>
      <c r="C674" s="58">
        <f t="shared" si="62"/>
        <v>49165.817000000003</v>
      </c>
      <c r="D674" s="28" t="str">
        <f t="shared" si="63"/>
        <v>vis</v>
      </c>
      <c r="E674" s="66" t="e">
        <f>VLOOKUP(C674,Active!C$21:E$973,3,FALSE)</f>
        <v>#N/A</v>
      </c>
      <c r="F674" s="30" t="s">
        <v>425</v>
      </c>
      <c r="G674" s="28" t="str">
        <f t="shared" si="64"/>
        <v>49165.817</v>
      </c>
      <c r="H674" s="58">
        <f t="shared" si="65"/>
        <v>8925</v>
      </c>
      <c r="I674" s="67" t="s">
        <v>2889</v>
      </c>
      <c r="J674" s="68" t="s">
        <v>2890</v>
      </c>
      <c r="K674" s="67">
        <v>8925</v>
      </c>
      <c r="L674" s="67" t="s">
        <v>2546</v>
      </c>
      <c r="M674" s="68" t="s">
        <v>441</v>
      </c>
      <c r="N674" s="68"/>
      <c r="O674" s="69" t="s">
        <v>1247</v>
      </c>
      <c r="P674" s="69" t="s">
        <v>2809</v>
      </c>
    </row>
    <row r="675" spans="1:16" ht="13.5" thickBot="1" x14ac:dyDescent="0.25">
      <c r="A675" s="58" t="str">
        <f t="shared" si="60"/>
        <v> BBS 104 </v>
      </c>
      <c r="B675" s="30" t="str">
        <f t="shared" si="61"/>
        <v>I</v>
      </c>
      <c r="C675" s="58">
        <f t="shared" si="62"/>
        <v>49167.455999999998</v>
      </c>
      <c r="D675" s="28" t="str">
        <f t="shared" si="63"/>
        <v>vis</v>
      </c>
      <c r="E675" s="66" t="e">
        <f>VLOOKUP(C675,Active!C$21:E$973,3,FALSE)</f>
        <v>#N/A</v>
      </c>
      <c r="F675" s="30" t="s">
        <v>425</v>
      </c>
      <c r="G675" s="28" t="str">
        <f t="shared" si="64"/>
        <v>49167.456</v>
      </c>
      <c r="H675" s="58">
        <f t="shared" si="65"/>
        <v>8927</v>
      </c>
      <c r="I675" s="67" t="s">
        <v>2891</v>
      </c>
      <c r="J675" s="68" t="s">
        <v>2892</v>
      </c>
      <c r="K675" s="67">
        <v>8927</v>
      </c>
      <c r="L675" s="67" t="s">
        <v>2314</v>
      </c>
      <c r="M675" s="68" t="s">
        <v>441</v>
      </c>
      <c r="N675" s="68"/>
      <c r="O675" s="69" t="s">
        <v>1301</v>
      </c>
      <c r="P675" s="69" t="s">
        <v>2893</v>
      </c>
    </row>
    <row r="676" spans="1:16" ht="13.5" thickBot="1" x14ac:dyDescent="0.25">
      <c r="A676" s="58" t="str">
        <f t="shared" si="60"/>
        <v> BBS 104 </v>
      </c>
      <c r="B676" s="30" t="str">
        <f t="shared" si="61"/>
        <v>I</v>
      </c>
      <c r="C676" s="58">
        <f t="shared" si="62"/>
        <v>49176.455999999998</v>
      </c>
      <c r="D676" s="28" t="str">
        <f t="shared" si="63"/>
        <v>vis</v>
      </c>
      <c r="E676" s="66" t="e">
        <f>VLOOKUP(C676,Active!C$21:E$973,3,FALSE)</f>
        <v>#N/A</v>
      </c>
      <c r="F676" s="30" t="s">
        <v>425</v>
      </c>
      <c r="G676" s="28" t="str">
        <f t="shared" si="64"/>
        <v>49176.456</v>
      </c>
      <c r="H676" s="58">
        <f t="shared" si="65"/>
        <v>8938</v>
      </c>
      <c r="I676" s="67" t="s">
        <v>2894</v>
      </c>
      <c r="J676" s="68" t="s">
        <v>2895</v>
      </c>
      <c r="K676" s="67">
        <v>8938</v>
      </c>
      <c r="L676" s="67" t="s">
        <v>2218</v>
      </c>
      <c r="M676" s="68" t="s">
        <v>441</v>
      </c>
      <c r="N676" s="68"/>
      <c r="O676" s="69" t="s">
        <v>1301</v>
      </c>
      <c r="P676" s="69" t="s">
        <v>2893</v>
      </c>
    </row>
    <row r="677" spans="1:16" ht="13.5" thickBot="1" x14ac:dyDescent="0.25">
      <c r="A677" s="58" t="str">
        <f t="shared" si="60"/>
        <v> AOEB 4 </v>
      </c>
      <c r="B677" s="30" t="str">
        <f t="shared" si="61"/>
        <v>I</v>
      </c>
      <c r="C677" s="58">
        <f t="shared" si="62"/>
        <v>49184.631999999998</v>
      </c>
      <c r="D677" s="28" t="str">
        <f t="shared" si="63"/>
        <v>vis</v>
      </c>
      <c r="E677" s="66" t="e">
        <f>VLOOKUP(C677,Active!C$21:E$973,3,FALSE)</f>
        <v>#N/A</v>
      </c>
      <c r="F677" s="30" t="s">
        <v>425</v>
      </c>
      <c r="G677" s="28" t="str">
        <f t="shared" si="64"/>
        <v>49184.632</v>
      </c>
      <c r="H677" s="58">
        <f t="shared" si="65"/>
        <v>8948</v>
      </c>
      <c r="I677" s="67" t="s">
        <v>2896</v>
      </c>
      <c r="J677" s="68" t="s">
        <v>2897</v>
      </c>
      <c r="K677" s="67">
        <v>8948</v>
      </c>
      <c r="L677" s="67" t="s">
        <v>2521</v>
      </c>
      <c r="M677" s="68" t="s">
        <v>441</v>
      </c>
      <c r="N677" s="68"/>
      <c r="O677" s="69" t="s">
        <v>1878</v>
      </c>
      <c r="P677" s="69" t="s">
        <v>2809</v>
      </c>
    </row>
    <row r="678" spans="1:16" ht="13.5" thickBot="1" x14ac:dyDescent="0.25">
      <c r="A678" s="58" t="str">
        <f t="shared" si="60"/>
        <v> BBS 105 </v>
      </c>
      <c r="B678" s="30" t="str">
        <f t="shared" si="61"/>
        <v>I</v>
      </c>
      <c r="C678" s="58">
        <f t="shared" si="62"/>
        <v>49217.356</v>
      </c>
      <c r="D678" s="28" t="str">
        <f t="shared" si="63"/>
        <v>vis</v>
      </c>
      <c r="E678" s="66" t="e">
        <f>VLOOKUP(C678,Active!C$21:E$973,3,FALSE)</f>
        <v>#N/A</v>
      </c>
      <c r="F678" s="30" t="s">
        <v>425</v>
      </c>
      <c r="G678" s="28" t="str">
        <f t="shared" si="64"/>
        <v>49217.356</v>
      </c>
      <c r="H678" s="58">
        <f t="shared" si="65"/>
        <v>8988</v>
      </c>
      <c r="I678" s="67" t="s">
        <v>2898</v>
      </c>
      <c r="J678" s="68" t="s">
        <v>2899</v>
      </c>
      <c r="K678" s="67">
        <v>8988</v>
      </c>
      <c r="L678" s="67" t="s">
        <v>2521</v>
      </c>
      <c r="M678" s="68" t="s">
        <v>441</v>
      </c>
      <c r="N678" s="68"/>
      <c r="O678" s="69" t="s">
        <v>1301</v>
      </c>
      <c r="P678" s="69" t="s">
        <v>2900</v>
      </c>
    </row>
    <row r="679" spans="1:16" ht="13.5" thickBot="1" x14ac:dyDescent="0.25">
      <c r="A679" s="58" t="str">
        <f t="shared" si="60"/>
        <v> BBS 105 </v>
      </c>
      <c r="B679" s="30" t="str">
        <f t="shared" si="61"/>
        <v>I</v>
      </c>
      <c r="C679" s="58">
        <f t="shared" si="62"/>
        <v>49226.358</v>
      </c>
      <c r="D679" s="28" t="str">
        <f t="shared" si="63"/>
        <v>vis</v>
      </c>
      <c r="E679" s="66" t="e">
        <f>VLOOKUP(C679,Active!C$21:E$973,3,FALSE)</f>
        <v>#N/A</v>
      </c>
      <c r="F679" s="30" t="s">
        <v>425</v>
      </c>
      <c r="G679" s="28" t="str">
        <f t="shared" si="64"/>
        <v>49226.358</v>
      </c>
      <c r="H679" s="58">
        <f t="shared" si="65"/>
        <v>8999</v>
      </c>
      <c r="I679" s="67" t="s">
        <v>2901</v>
      </c>
      <c r="J679" s="68" t="s">
        <v>2902</v>
      </c>
      <c r="K679" s="67">
        <v>8999</v>
      </c>
      <c r="L679" s="67" t="s">
        <v>1424</v>
      </c>
      <c r="M679" s="68" t="s">
        <v>441</v>
      </c>
      <c r="N679" s="68"/>
      <c r="O679" s="69" t="s">
        <v>1301</v>
      </c>
      <c r="P679" s="69" t="s">
        <v>2900</v>
      </c>
    </row>
    <row r="680" spans="1:16" ht="13.5" thickBot="1" x14ac:dyDescent="0.25">
      <c r="A680" s="58" t="str">
        <f t="shared" si="60"/>
        <v> AOEB 4 </v>
      </c>
      <c r="B680" s="30" t="str">
        <f t="shared" si="61"/>
        <v>I</v>
      </c>
      <c r="C680" s="58">
        <f t="shared" si="62"/>
        <v>49238.627999999997</v>
      </c>
      <c r="D680" s="28" t="str">
        <f t="shared" si="63"/>
        <v>vis</v>
      </c>
      <c r="E680" s="66" t="e">
        <f>VLOOKUP(C680,Active!C$21:E$973,3,FALSE)</f>
        <v>#N/A</v>
      </c>
      <c r="F680" s="30" t="s">
        <v>425</v>
      </c>
      <c r="G680" s="28" t="str">
        <f t="shared" si="64"/>
        <v>49238.628</v>
      </c>
      <c r="H680" s="58">
        <f t="shared" si="65"/>
        <v>9014</v>
      </c>
      <c r="I680" s="67" t="s">
        <v>2903</v>
      </c>
      <c r="J680" s="68" t="s">
        <v>2904</v>
      </c>
      <c r="K680" s="67">
        <v>9014</v>
      </c>
      <c r="L680" s="67" t="s">
        <v>2546</v>
      </c>
      <c r="M680" s="68" t="s">
        <v>441</v>
      </c>
      <c r="N680" s="68"/>
      <c r="O680" s="69" t="s">
        <v>1221</v>
      </c>
      <c r="P680" s="69" t="s">
        <v>2809</v>
      </c>
    </row>
    <row r="681" spans="1:16" ht="13.5" thickBot="1" x14ac:dyDescent="0.25">
      <c r="A681" s="58" t="str">
        <f t="shared" si="60"/>
        <v> AOEB 4 </v>
      </c>
      <c r="B681" s="30" t="str">
        <f t="shared" si="61"/>
        <v>I</v>
      </c>
      <c r="C681" s="58">
        <f t="shared" si="62"/>
        <v>49247.627</v>
      </c>
      <c r="D681" s="28" t="str">
        <f t="shared" si="63"/>
        <v>vis</v>
      </c>
      <c r="E681" s="66" t="e">
        <f>VLOOKUP(C681,Active!C$21:E$973,3,FALSE)</f>
        <v>#N/A</v>
      </c>
      <c r="F681" s="30" t="s">
        <v>425</v>
      </c>
      <c r="G681" s="28" t="str">
        <f t="shared" si="64"/>
        <v>49247.627</v>
      </c>
      <c r="H681" s="58">
        <f t="shared" si="65"/>
        <v>9025</v>
      </c>
      <c r="I681" s="67" t="s">
        <v>2905</v>
      </c>
      <c r="J681" s="68" t="s">
        <v>2906</v>
      </c>
      <c r="K681" s="67">
        <v>9025</v>
      </c>
      <c r="L681" s="67" t="s">
        <v>2546</v>
      </c>
      <c r="M681" s="68" t="s">
        <v>441</v>
      </c>
      <c r="N681" s="68"/>
      <c r="O681" s="69" t="s">
        <v>1541</v>
      </c>
      <c r="P681" s="69" t="s">
        <v>2809</v>
      </c>
    </row>
    <row r="682" spans="1:16" ht="13.5" thickBot="1" x14ac:dyDescent="0.25">
      <c r="A682" s="58" t="str">
        <f t="shared" si="60"/>
        <v> BBS 106 </v>
      </c>
      <c r="B682" s="30" t="str">
        <f t="shared" si="61"/>
        <v>I</v>
      </c>
      <c r="C682" s="58">
        <f t="shared" si="62"/>
        <v>49441.514999999999</v>
      </c>
      <c r="D682" s="28" t="str">
        <f t="shared" si="63"/>
        <v>vis</v>
      </c>
      <c r="E682" s="66" t="e">
        <f>VLOOKUP(C682,Active!C$21:E$973,3,FALSE)</f>
        <v>#N/A</v>
      </c>
      <c r="F682" s="30" t="s">
        <v>425</v>
      </c>
      <c r="G682" s="28" t="str">
        <f t="shared" si="64"/>
        <v>49441.515</v>
      </c>
      <c r="H682" s="58">
        <f t="shared" si="65"/>
        <v>9262</v>
      </c>
      <c r="I682" s="67" t="s">
        <v>2907</v>
      </c>
      <c r="J682" s="68" t="s">
        <v>2908</v>
      </c>
      <c r="K682" s="67">
        <v>9262</v>
      </c>
      <c r="L682" s="67" t="s">
        <v>2695</v>
      </c>
      <c r="M682" s="68" t="s">
        <v>441</v>
      </c>
      <c r="N682" s="68"/>
      <c r="O682" s="69" t="s">
        <v>1234</v>
      </c>
      <c r="P682" s="69" t="s">
        <v>2909</v>
      </c>
    </row>
    <row r="683" spans="1:16" ht="13.5" thickBot="1" x14ac:dyDescent="0.25">
      <c r="A683" s="58" t="str">
        <f t="shared" si="60"/>
        <v> AOEB 4 </v>
      </c>
      <c r="B683" s="30" t="str">
        <f t="shared" si="61"/>
        <v>I</v>
      </c>
      <c r="C683" s="58">
        <f t="shared" si="62"/>
        <v>49480.784</v>
      </c>
      <c r="D683" s="28" t="str">
        <f t="shared" si="63"/>
        <v>vis</v>
      </c>
      <c r="E683" s="66" t="e">
        <f>VLOOKUP(C683,Active!C$21:E$973,3,FALSE)</f>
        <v>#N/A</v>
      </c>
      <c r="F683" s="30" t="s">
        <v>425</v>
      </c>
      <c r="G683" s="28" t="str">
        <f t="shared" si="64"/>
        <v>49480.784</v>
      </c>
      <c r="H683" s="58">
        <f t="shared" si="65"/>
        <v>9310</v>
      </c>
      <c r="I683" s="67" t="s">
        <v>2910</v>
      </c>
      <c r="J683" s="68" t="s">
        <v>2911</v>
      </c>
      <c r="K683" s="67">
        <v>9310</v>
      </c>
      <c r="L683" s="67" t="s">
        <v>2695</v>
      </c>
      <c r="M683" s="68" t="s">
        <v>441</v>
      </c>
      <c r="N683" s="68"/>
      <c r="O683" s="69" t="s">
        <v>1878</v>
      </c>
      <c r="P683" s="69" t="s">
        <v>2809</v>
      </c>
    </row>
    <row r="684" spans="1:16" ht="13.5" thickBot="1" x14ac:dyDescent="0.25">
      <c r="A684" s="58" t="str">
        <f t="shared" si="60"/>
        <v> AOEB 4 </v>
      </c>
      <c r="B684" s="30" t="str">
        <f t="shared" si="61"/>
        <v>I</v>
      </c>
      <c r="C684" s="58">
        <f t="shared" si="62"/>
        <v>49507.779300000002</v>
      </c>
      <c r="D684" s="28" t="str">
        <f t="shared" si="63"/>
        <v>vis</v>
      </c>
      <c r="E684" s="66" t="e">
        <f>VLOOKUP(C684,Active!C$21:E$973,3,FALSE)</f>
        <v>#N/A</v>
      </c>
      <c r="F684" s="30" t="s">
        <v>425</v>
      </c>
      <c r="G684" s="28" t="str">
        <f t="shared" si="64"/>
        <v>49507.7793</v>
      </c>
      <c r="H684" s="58">
        <f t="shared" si="65"/>
        <v>9343</v>
      </c>
      <c r="I684" s="67" t="s">
        <v>2912</v>
      </c>
      <c r="J684" s="68" t="s">
        <v>2913</v>
      </c>
      <c r="K684" s="67">
        <v>9343</v>
      </c>
      <c r="L684" s="67" t="s">
        <v>2914</v>
      </c>
      <c r="M684" s="68" t="s">
        <v>2915</v>
      </c>
      <c r="N684" s="68"/>
      <c r="O684" s="69" t="s">
        <v>2916</v>
      </c>
      <c r="P684" s="69" t="s">
        <v>2809</v>
      </c>
    </row>
    <row r="685" spans="1:16" ht="13.5" thickBot="1" x14ac:dyDescent="0.25">
      <c r="A685" s="58" t="str">
        <f t="shared" si="60"/>
        <v> BBS 108 </v>
      </c>
      <c r="B685" s="30" t="str">
        <f t="shared" si="61"/>
        <v>I</v>
      </c>
      <c r="C685" s="58">
        <f t="shared" si="62"/>
        <v>49536.411999999997</v>
      </c>
      <c r="D685" s="28" t="str">
        <f t="shared" si="63"/>
        <v>vis</v>
      </c>
      <c r="E685" s="66" t="e">
        <f>VLOOKUP(C685,Active!C$21:E$973,3,FALSE)</f>
        <v>#N/A</v>
      </c>
      <c r="F685" s="30" t="s">
        <v>425</v>
      </c>
      <c r="G685" s="28" t="str">
        <f t="shared" si="64"/>
        <v>49536.412</v>
      </c>
      <c r="H685" s="58">
        <f t="shared" si="65"/>
        <v>9378</v>
      </c>
      <c r="I685" s="67" t="s">
        <v>2917</v>
      </c>
      <c r="J685" s="68" t="s">
        <v>2918</v>
      </c>
      <c r="K685" s="67">
        <v>9378</v>
      </c>
      <c r="L685" s="67" t="s">
        <v>2518</v>
      </c>
      <c r="M685" s="68" t="s">
        <v>441</v>
      </c>
      <c r="N685" s="68"/>
      <c r="O685" s="69" t="s">
        <v>2379</v>
      </c>
      <c r="P685" s="69" t="s">
        <v>2919</v>
      </c>
    </row>
    <row r="686" spans="1:16" ht="13.5" thickBot="1" x14ac:dyDescent="0.25">
      <c r="A686" s="58" t="str">
        <f t="shared" si="60"/>
        <v> BBS 107 </v>
      </c>
      <c r="B686" s="30" t="str">
        <f t="shared" si="61"/>
        <v>I</v>
      </c>
      <c r="C686" s="58">
        <f t="shared" si="62"/>
        <v>49536.415999999997</v>
      </c>
      <c r="D686" s="28" t="str">
        <f t="shared" si="63"/>
        <v>vis</v>
      </c>
      <c r="E686" s="66" t="e">
        <f>VLOOKUP(C686,Active!C$21:E$973,3,FALSE)</f>
        <v>#N/A</v>
      </c>
      <c r="F686" s="30" t="s">
        <v>425</v>
      </c>
      <c r="G686" s="28" t="str">
        <f t="shared" si="64"/>
        <v>49536.416</v>
      </c>
      <c r="H686" s="58">
        <f t="shared" si="65"/>
        <v>9378</v>
      </c>
      <c r="I686" s="67" t="s">
        <v>2920</v>
      </c>
      <c r="J686" s="68" t="s">
        <v>2921</v>
      </c>
      <c r="K686" s="67">
        <v>9378</v>
      </c>
      <c r="L686" s="67" t="s">
        <v>2546</v>
      </c>
      <c r="M686" s="68" t="s">
        <v>441</v>
      </c>
      <c r="N686" s="68"/>
      <c r="O686" s="69" t="s">
        <v>1301</v>
      </c>
      <c r="P686" s="69" t="s">
        <v>2922</v>
      </c>
    </row>
    <row r="687" spans="1:16" ht="13.5" thickBot="1" x14ac:dyDescent="0.25">
      <c r="A687" s="58" t="str">
        <f t="shared" si="60"/>
        <v> BBS 107 </v>
      </c>
      <c r="B687" s="30" t="str">
        <f t="shared" si="61"/>
        <v>I</v>
      </c>
      <c r="C687" s="58">
        <f t="shared" si="62"/>
        <v>49545.415000000001</v>
      </c>
      <c r="D687" s="28" t="str">
        <f t="shared" si="63"/>
        <v>vis</v>
      </c>
      <c r="E687" s="66" t="e">
        <f>VLOOKUP(C687,Active!C$21:E$973,3,FALSE)</f>
        <v>#N/A</v>
      </c>
      <c r="F687" s="30" t="s">
        <v>425</v>
      </c>
      <c r="G687" s="28" t="str">
        <f t="shared" si="64"/>
        <v>49545.415</v>
      </c>
      <c r="H687" s="58">
        <f t="shared" si="65"/>
        <v>9389</v>
      </c>
      <c r="I687" s="67" t="s">
        <v>2923</v>
      </c>
      <c r="J687" s="68" t="s">
        <v>2924</v>
      </c>
      <c r="K687" s="67">
        <v>9389</v>
      </c>
      <c r="L687" s="67" t="s">
        <v>2546</v>
      </c>
      <c r="M687" s="68" t="s">
        <v>441</v>
      </c>
      <c r="N687" s="68"/>
      <c r="O687" s="69" t="s">
        <v>1301</v>
      </c>
      <c r="P687" s="69" t="s">
        <v>2922</v>
      </c>
    </row>
    <row r="688" spans="1:16" ht="13.5" thickBot="1" x14ac:dyDescent="0.25">
      <c r="A688" s="58" t="str">
        <f t="shared" si="60"/>
        <v> BRNO 31 </v>
      </c>
      <c r="B688" s="30" t="str">
        <f t="shared" si="61"/>
        <v>I</v>
      </c>
      <c r="C688" s="58">
        <f t="shared" si="62"/>
        <v>49563.411</v>
      </c>
      <c r="D688" s="28" t="str">
        <f t="shared" si="63"/>
        <v>vis</v>
      </c>
      <c r="E688" s="66" t="e">
        <f>VLOOKUP(C688,Active!C$21:E$973,3,FALSE)</f>
        <v>#N/A</v>
      </c>
      <c r="F688" s="30" t="s">
        <v>425</v>
      </c>
      <c r="G688" s="28" t="str">
        <f t="shared" si="64"/>
        <v>49563.411</v>
      </c>
      <c r="H688" s="58">
        <f t="shared" si="65"/>
        <v>9411</v>
      </c>
      <c r="I688" s="67" t="s">
        <v>2925</v>
      </c>
      <c r="J688" s="68" t="s">
        <v>2926</v>
      </c>
      <c r="K688" s="67">
        <v>9411</v>
      </c>
      <c r="L688" s="67" t="s">
        <v>2521</v>
      </c>
      <c r="M688" s="68" t="s">
        <v>441</v>
      </c>
      <c r="N688" s="68"/>
      <c r="O688" s="69" t="s">
        <v>2927</v>
      </c>
      <c r="P688" s="69" t="s">
        <v>2764</v>
      </c>
    </row>
    <row r="689" spans="1:16" ht="13.5" thickBot="1" x14ac:dyDescent="0.25">
      <c r="A689" s="58" t="str">
        <f t="shared" si="60"/>
        <v> AOEB 4 </v>
      </c>
      <c r="B689" s="30" t="str">
        <f t="shared" si="61"/>
        <v>I</v>
      </c>
      <c r="C689" s="58">
        <f t="shared" si="62"/>
        <v>49602.68</v>
      </c>
      <c r="D689" s="28" t="str">
        <f t="shared" si="63"/>
        <v>vis</v>
      </c>
      <c r="E689" s="66" t="e">
        <f>VLOOKUP(C689,Active!C$21:E$973,3,FALSE)</f>
        <v>#N/A</v>
      </c>
      <c r="F689" s="30" t="s">
        <v>425</v>
      </c>
      <c r="G689" s="28" t="str">
        <f t="shared" si="64"/>
        <v>49602.680</v>
      </c>
      <c r="H689" s="58">
        <f t="shared" si="65"/>
        <v>9459</v>
      </c>
      <c r="I689" s="67" t="s">
        <v>2932</v>
      </c>
      <c r="J689" s="68" t="s">
        <v>2933</v>
      </c>
      <c r="K689" s="67">
        <v>9459</v>
      </c>
      <c r="L689" s="67" t="s">
        <v>2521</v>
      </c>
      <c r="M689" s="68" t="s">
        <v>441</v>
      </c>
      <c r="N689" s="68"/>
      <c r="O689" s="69" t="s">
        <v>1221</v>
      </c>
      <c r="P689" s="69" t="s">
        <v>2809</v>
      </c>
    </row>
    <row r="690" spans="1:16" ht="13.5" thickBot="1" x14ac:dyDescent="0.25">
      <c r="A690" s="58" t="str">
        <f t="shared" si="60"/>
        <v> AOEB 4 </v>
      </c>
      <c r="B690" s="30" t="str">
        <f t="shared" si="61"/>
        <v>I</v>
      </c>
      <c r="C690" s="58">
        <f t="shared" si="62"/>
        <v>49607.588000000003</v>
      </c>
      <c r="D690" s="28" t="str">
        <f t="shared" si="63"/>
        <v>vis</v>
      </c>
      <c r="E690" s="66" t="e">
        <f>VLOOKUP(C690,Active!C$21:E$973,3,FALSE)</f>
        <v>#N/A</v>
      </c>
      <c r="F690" s="30" t="s">
        <v>425</v>
      </c>
      <c r="G690" s="28" t="str">
        <f t="shared" si="64"/>
        <v>49607.588</v>
      </c>
      <c r="H690" s="58">
        <f t="shared" si="65"/>
        <v>9465</v>
      </c>
      <c r="I690" s="67" t="s">
        <v>2934</v>
      </c>
      <c r="J690" s="68" t="s">
        <v>2935</v>
      </c>
      <c r="K690" s="67">
        <v>9465</v>
      </c>
      <c r="L690" s="67" t="s">
        <v>2521</v>
      </c>
      <c r="M690" s="68" t="s">
        <v>441</v>
      </c>
      <c r="N690" s="68"/>
      <c r="O690" s="69" t="s">
        <v>1221</v>
      </c>
      <c r="P690" s="69" t="s">
        <v>2809</v>
      </c>
    </row>
    <row r="691" spans="1:16" ht="13.5" thickBot="1" x14ac:dyDescent="0.25">
      <c r="A691" s="58" t="str">
        <f t="shared" si="60"/>
        <v> AOEB 4 </v>
      </c>
      <c r="B691" s="30" t="str">
        <f t="shared" si="61"/>
        <v>I</v>
      </c>
      <c r="C691" s="58">
        <f t="shared" si="62"/>
        <v>49616.586000000003</v>
      </c>
      <c r="D691" s="28" t="str">
        <f t="shared" si="63"/>
        <v>vis</v>
      </c>
      <c r="E691" s="66" t="e">
        <f>VLOOKUP(C691,Active!C$21:E$973,3,FALSE)</f>
        <v>#N/A</v>
      </c>
      <c r="F691" s="30" t="s">
        <v>425</v>
      </c>
      <c r="G691" s="28" t="str">
        <f t="shared" si="64"/>
        <v>49616.586</v>
      </c>
      <c r="H691" s="58">
        <f t="shared" si="65"/>
        <v>9476</v>
      </c>
      <c r="I691" s="67" t="s">
        <v>2936</v>
      </c>
      <c r="J691" s="68" t="s">
        <v>2937</v>
      </c>
      <c r="K691" s="67">
        <v>9476</v>
      </c>
      <c r="L691" s="67" t="s">
        <v>1</v>
      </c>
      <c r="M691" s="68" t="s">
        <v>441</v>
      </c>
      <c r="N691" s="68"/>
      <c r="O691" s="69" t="s">
        <v>1221</v>
      </c>
      <c r="P691" s="69" t="s">
        <v>2809</v>
      </c>
    </row>
    <row r="692" spans="1:16" ht="13.5" thickBot="1" x14ac:dyDescent="0.25">
      <c r="A692" s="58" t="str">
        <f t="shared" si="60"/>
        <v> AOEB 4 </v>
      </c>
      <c r="B692" s="30" t="str">
        <f t="shared" si="61"/>
        <v>I</v>
      </c>
      <c r="C692" s="58">
        <f t="shared" si="62"/>
        <v>49625.586000000003</v>
      </c>
      <c r="D692" s="28" t="str">
        <f t="shared" si="63"/>
        <v>vis</v>
      </c>
      <c r="E692" s="66" t="e">
        <f>VLOOKUP(C692,Active!C$21:E$973,3,FALSE)</f>
        <v>#N/A</v>
      </c>
      <c r="F692" s="30" t="s">
        <v>425</v>
      </c>
      <c r="G692" s="28" t="str">
        <f t="shared" si="64"/>
        <v>49625.586</v>
      </c>
      <c r="H692" s="58">
        <f t="shared" si="65"/>
        <v>9487</v>
      </c>
      <c r="I692" s="67" t="s">
        <v>2938</v>
      </c>
      <c r="J692" s="68" t="s">
        <v>2939</v>
      </c>
      <c r="K692" s="67">
        <v>9487</v>
      </c>
      <c r="L692" s="67" t="s">
        <v>1</v>
      </c>
      <c r="M692" s="68" t="s">
        <v>441</v>
      </c>
      <c r="N692" s="68"/>
      <c r="O692" s="69" t="s">
        <v>1878</v>
      </c>
      <c r="P692" s="69" t="s">
        <v>2809</v>
      </c>
    </row>
    <row r="693" spans="1:16" ht="13.5" thickBot="1" x14ac:dyDescent="0.25">
      <c r="A693" s="58" t="str">
        <f t="shared" si="60"/>
        <v> AOEB 4 </v>
      </c>
      <c r="B693" s="30" t="str">
        <f t="shared" si="61"/>
        <v>I</v>
      </c>
      <c r="C693" s="58">
        <f t="shared" si="62"/>
        <v>49625.587</v>
      </c>
      <c r="D693" s="28" t="str">
        <f t="shared" si="63"/>
        <v>vis</v>
      </c>
      <c r="E693" s="66" t="e">
        <f>VLOOKUP(C693,Active!C$21:E$973,3,FALSE)</f>
        <v>#N/A</v>
      </c>
      <c r="F693" s="30" t="s">
        <v>425</v>
      </c>
      <c r="G693" s="28" t="str">
        <f t="shared" si="64"/>
        <v>49625.587</v>
      </c>
      <c r="H693" s="58">
        <f t="shared" si="65"/>
        <v>9487</v>
      </c>
      <c r="I693" s="67" t="s">
        <v>2940</v>
      </c>
      <c r="J693" s="68" t="s">
        <v>2941</v>
      </c>
      <c r="K693" s="67">
        <v>9487</v>
      </c>
      <c r="L693" s="67" t="s">
        <v>2521</v>
      </c>
      <c r="M693" s="68" t="s">
        <v>441</v>
      </c>
      <c r="N693" s="68"/>
      <c r="O693" s="69" t="s">
        <v>1221</v>
      </c>
      <c r="P693" s="69" t="s">
        <v>2809</v>
      </c>
    </row>
    <row r="694" spans="1:16" ht="13.5" thickBot="1" x14ac:dyDescent="0.25">
      <c r="A694" s="58" t="str">
        <f t="shared" si="60"/>
        <v> BBS 108 </v>
      </c>
      <c r="B694" s="30" t="str">
        <f t="shared" si="61"/>
        <v>I</v>
      </c>
      <c r="C694" s="58">
        <f t="shared" si="62"/>
        <v>49631.315999999999</v>
      </c>
      <c r="D694" s="28" t="str">
        <f t="shared" si="63"/>
        <v>vis</v>
      </c>
      <c r="E694" s="66" t="e">
        <f>VLOOKUP(C694,Active!C$21:E$973,3,FALSE)</f>
        <v>#N/A</v>
      </c>
      <c r="F694" s="30" t="s">
        <v>425</v>
      </c>
      <c r="G694" s="28" t="str">
        <f t="shared" si="64"/>
        <v>49631.316</v>
      </c>
      <c r="H694" s="58">
        <f t="shared" si="65"/>
        <v>9494</v>
      </c>
      <c r="I694" s="67" t="s">
        <v>2942</v>
      </c>
      <c r="J694" s="68" t="s">
        <v>2943</v>
      </c>
      <c r="K694" s="67">
        <v>9494</v>
      </c>
      <c r="L694" s="67" t="s">
        <v>1424</v>
      </c>
      <c r="M694" s="68" t="s">
        <v>441</v>
      </c>
      <c r="N694" s="68"/>
      <c r="O694" s="69" t="s">
        <v>1301</v>
      </c>
      <c r="P694" s="69" t="s">
        <v>2919</v>
      </c>
    </row>
    <row r="695" spans="1:16" ht="13.5" thickBot="1" x14ac:dyDescent="0.25">
      <c r="A695" s="58" t="str">
        <f t="shared" si="60"/>
        <v> BBS 109 </v>
      </c>
      <c r="B695" s="30" t="str">
        <f t="shared" si="61"/>
        <v>I</v>
      </c>
      <c r="C695" s="58">
        <f t="shared" si="62"/>
        <v>49819.47</v>
      </c>
      <c r="D695" s="28" t="str">
        <f t="shared" si="63"/>
        <v>vis</v>
      </c>
      <c r="E695" s="66" t="e">
        <f>VLOOKUP(C695,Active!C$21:E$973,3,FALSE)</f>
        <v>#N/A</v>
      </c>
      <c r="F695" s="30" t="s">
        <v>425</v>
      </c>
      <c r="G695" s="28" t="str">
        <f t="shared" si="64"/>
        <v>49819.470</v>
      </c>
      <c r="H695" s="58">
        <f t="shared" si="65"/>
        <v>9724</v>
      </c>
      <c r="I695" s="67" t="s">
        <v>2944</v>
      </c>
      <c r="J695" s="68" t="s">
        <v>2945</v>
      </c>
      <c r="K695" s="67">
        <v>9724</v>
      </c>
      <c r="L695" s="67" t="s">
        <v>1566</v>
      </c>
      <c r="M695" s="68" t="s">
        <v>441</v>
      </c>
      <c r="N695" s="68"/>
      <c r="O695" s="69" t="s">
        <v>1234</v>
      </c>
      <c r="P695" s="69" t="s">
        <v>2946</v>
      </c>
    </row>
    <row r="696" spans="1:16" ht="13.5" thickBot="1" x14ac:dyDescent="0.25">
      <c r="A696" s="58" t="str">
        <f t="shared" si="60"/>
        <v> AOEB 4 </v>
      </c>
      <c r="B696" s="30" t="str">
        <f t="shared" si="61"/>
        <v>I</v>
      </c>
      <c r="C696" s="58">
        <f t="shared" si="62"/>
        <v>49840.745000000003</v>
      </c>
      <c r="D696" s="28" t="str">
        <f t="shared" si="63"/>
        <v>vis</v>
      </c>
      <c r="E696" s="66" t="e">
        <f>VLOOKUP(C696,Active!C$21:E$973,3,FALSE)</f>
        <v>#N/A</v>
      </c>
      <c r="F696" s="30" t="s">
        <v>425</v>
      </c>
      <c r="G696" s="28" t="str">
        <f t="shared" si="64"/>
        <v>49840.745</v>
      </c>
      <c r="H696" s="58">
        <f t="shared" si="65"/>
        <v>9750</v>
      </c>
      <c r="I696" s="67" t="s">
        <v>2950</v>
      </c>
      <c r="J696" s="68" t="s">
        <v>2951</v>
      </c>
      <c r="K696" s="67">
        <v>9750</v>
      </c>
      <c r="L696" s="67" t="s">
        <v>1</v>
      </c>
      <c r="M696" s="68" t="s">
        <v>441</v>
      </c>
      <c r="N696" s="68"/>
      <c r="O696" s="69" t="s">
        <v>1221</v>
      </c>
      <c r="P696" s="69" t="s">
        <v>2809</v>
      </c>
    </row>
    <row r="697" spans="1:16" ht="13.5" thickBot="1" x14ac:dyDescent="0.25">
      <c r="A697" s="58" t="str">
        <f t="shared" si="60"/>
        <v> AOEB 4 </v>
      </c>
      <c r="B697" s="30" t="str">
        <f t="shared" si="61"/>
        <v>I</v>
      </c>
      <c r="C697" s="58">
        <f t="shared" si="62"/>
        <v>49867.74</v>
      </c>
      <c r="D697" s="28" t="str">
        <f t="shared" si="63"/>
        <v>vis</v>
      </c>
      <c r="E697" s="66" t="e">
        <f>VLOOKUP(C697,Active!C$21:E$973,3,FALSE)</f>
        <v>#N/A</v>
      </c>
      <c r="F697" s="30" t="s">
        <v>425</v>
      </c>
      <c r="G697" s="28" t="str">
        <f t="shared" si="64"/>
        <v>49867.740</v>
      </c>
      <c r="H697" s="58">
        <f t="shared" si="65"/>
        <v>9783</v>
      </c>
      <c r="I697" s="67" t="s">
        <v>2958</v>
      </c>
      <c r="J697" s="68" t="s">
        <v>2959</v>
      </c>
      <c r="K697" s="67">
        <v>9783</v>
      </c>
      <c r="L697" s="67" t="s">
        <v>2837</v>
      </c>
      <c r="M697" s="68" t="s">
        <v>441</v>
      </c>
      <c r="N697" s="68"/>
      <c r="O697" s="69" t="s">
        <v>1221</v>
      </c>
      <c r="P697" s="69" t="s">
        <v>2809</v>
      </c>
    </row>
    <row r="698" spans="1:16" ht="13.5" thickBot="1" x14ac:dyDescent="0.25">
      <c r="A698" s="58" t="str">
        <f t="shared" si="60"/>
        <v> BBS 109 </v>
      </c>
      <c r="B698" s="30" t="str">
        <f t="shared" si="61"/>
        <v>I</v>
      </c>
      <c r="C698" s="58">
        <f t="shared" si="62"/>
        <v>49878.375</v>
      </c>
      <c r="D698" s="28" t="str">
        <f t="shared" si="63"/>
        <v>vis</v>
      </c>
      <c r="E698" s="66" t="e">
        <f>VLOOKUP(C698,Active!C$21:E$973,3,FALSE)</f>
        <v>#N/A</v>
      </c>
      <c r="F698" s="30" t="s">
        <v>425</v>
      </c>
      <c r="G698" s="28" t="str">
        <f t="shared" si="64"/>
        <v>49878.375</v>
      </c>
      <c r="H698" s="58">
        <f t="shared" si="65"/>
        <v>9796</v>
      </c>
      <c r="I698" s="67" t="s">
        <v>2960</v>
      </c>
      <c r="J698" s="68" t="s">
        <v>2961</v>
      </c>
      <c r="K698" s="67">
        <v>9796</v>
      </c>
      <c r="L698" s="67" t="s">
        <v>2837</v>
      </c>
      <c r="M698" s="68" t="s">
        <v>441</v>
      </c>
      <c r="N698" s="68"/>
      <c r="O698" s="69" t="s">
        <v>1301</v>
      </c>
      <c r="P698" s="69" t="s">
        <v>2946</v>
      </c>
    </row>
    <row r="699" spans="1:16" ht="13.5" thickBot="1" x14ac:dyDescent="0.25">
      <c r="A699" s="58" t="str">
        <f t="shared" si="60"/>
        <v> AOEB 4 </v>
      </c>
      <c r="B699" s="30" t="str">
        <f t="shared" si="61"/>
        <v>I</v>
      </c>
      <c r="C699" s="58">
        <f t="shared" si="62"/>
        <v>49899.65</v>
      </c>
      <c r="D699" s="28" t="str">
        <f t="shared" si="63"/>
        <v>vis</v>
      </c>
      <c r="E699" s="66" t="e">
        <f>VLOOKUP(C699,Active!C$21:E$973,3,FALSE)</f>
        <v>#N/A</v>
      </c>
      <c r="F699" s="30" t="s">
        <v>425</v>
      </c>
      <c r="G699" s="28" t="str">
        <f t="shared" si="64"/>
        <v>49899.650</v>
      </c>
      <c r="H699" s="58">
        <f t="shared" si="65"/>
        <v>9822</v>
      </c>
      <c r="I699" s="67" t="s">
        <v>2962</v>
      </c>
      <c r="J699" s="68" t="s">
        <v>2963</v>
      </c>
      <c r="K699" s="67">
        <v>9822</v>
      </c>
      <c r="L699" s="67" t="s">
        <v>2695</v>
      </c>
      <c r="M699" s="68" t="s">
        <v>441</v>
      </c>
      <c r="N699" s="68"/>
      <c r="O699" s="69" t="s">
        <v>1878</v>
      </c>
      <c r="P699" s="69" t="s">
        <v>2809</v>
      </c>
    </row>
    <row r="700" spans="1:16" ht="13.5" thickBot="1" x14ac:dyDescent="0.25">
      <c r="A700" s="58" t="str">
        <f t="shared" si="60"/>
        <v> AOEB 4 </v>
      </c>
      <c r="B700" s="30" t="str">
        <f t="shared" si="61"/>
        <v>I</v>
      </c>
      <c r="C700" s="58">
        <f t="shared" si="62"/>
        <v>49917.644999999997</v>
      </c>
      <c r="D700" s="28" t="str">
        <f t="shared" si="63"/>
        <v>vis</v>
      </c>
      <c r="E700" s="66" t="e">
        <f>VLOOKUP(C700,Active!C$21:E$973,3,FALSE)</f>
        <v>#N/A</v>
      </c>
      <c r="F700" s="30" t="s">
        <v>425</v>
      </c>
      <c r="G700" s="28" t="str">
        <f t="shared" si="64"/>
        <v>49917.645</v>
      </c>
      <c r="H700" s="58">
        <f t="shared" si="65"/>
        <v>9844</v>
      </c>
      <c r="I700" s="67" t="s">
        <v>2964</v>
      </c>
      <c r="J700" s="68" t="s">
        <v>2965</v>
      </c>
      <c r="K700" s="67">
        <v>9844</v>
      </c>
      <c r="L700" s="67" t="s">
        <v>2954</v>
      </c>
      <c r="M700" s="68" t="s">
        <v>441</v>
      </c>
      <c r="N700" s="68"/>
      <c r="O700" s="69" t="s">
        <v>1247</v>
      </c>
      <c r="P700" s="69" t="s">
        <v>2809</v>
      </c>
    </row>
    <row r="701" spans="1:16" ht="13.5" thickBot="1" x14ac:dyDescent="0.25">
      <c r="A701" s="58" t="str">
        <f t="shared" si="60"/>
        <v> BBS 109 </v>
      </c>
      <c r="B701" s="30" t="str">
        <f t="shared" si="61"/>
        <v>I</v>
      </c>
      <c r="C701" s="58">
        <f t="shared" si="62"/>
        <v>49918.46</v>
      </c>
      <c r="D701" s="28" t="str">
        <f t="shared" si="63"/>
        <v>vis</v>
      </c>
      <c r="E701" s="66" t="e">
        <f>VLOOKUP(C701,Active!C$21:E$973,3,FALSE)</f>
        <v>#N/A</v>
      </c>
      <c r="F701" s="30" t="s">
        <v>425</v>
      </c>
      <c r="G701" s="28" t="str">
        <f t="shared" si="64"/>
        <v>49918.460</v>
      </c>
      <c r="H701" s="58">
        <f t="shared" si="65"/>
        <v>9845</v>
      </c>
      <c r="I701" s="67" t="s">
        <v>2966</v>
      </c>
      <c r="J701" s="68" t="s">
        <v>2967</v>
      </c>
      <c r="K701" s="67">
        <v>9845</v>
      </c>
      <c r="L701" s="67" t="s">
        <v>1566</v>
      </c>
      <c r="M701" s="68" t="s">
        <v>441</v>
      </c>
      <c r="N701" s="68"/>
      <c r="O701" s="69" t="s">
        <v>2379</v>
      </c>
      <c r="P701" s="69" t="s">
        <v>2946</v>
      </c>
    </row>
    <row r="702" spans="1:16" ht="13.5" thickBot="1" x14ac:dyDescent="0.25">
      <c r="A702" s="58" t="str">
        <f t="shared" si="60"/>
        <v> BBS 110 </v>
      </c>
      <c r="B702" s="30" t="str">
        <f t="shared" si="61"/>
        <v>I</v>
      </c>
      <c r="C702" s="58">
        <f t="shared" si="62"/>
        <v>49918.468000000001</v>
      </c>
      <c r="D702" s="28" t="str">
        <f t="shared" si="63"/>
        <v>vis</v>
      </c>
      <c r="E702" s="66" t="e">
        <f>VLOOKUP(C702,Active!C$21:E$973,3,FALSE)</f>
        <v>#N/A</v>
      </c>
      <c r="F702" s="30" t="s">
        <v>425</v>
      </c>
      <c r="G702" s="28" t="str">
        <f t="shared" si="64"/>
        <v>49918.468</v>
      </c>
      <c r="H702" s="58">
        <f t="shared" si="65"/>
        <v>9845</v>
      </c>
      <c r="I702" s="67" t="s">
        <v>2968</v>
      </c>
      <c r="J702" s="68" t="s">
        <v>2969</v>
      </c>
      <c r="K702" s="67">
        <v>9845</v>
      </c>
      <c r="L702" s="67" t="s">
        <v>2546</v>
      </c>
      <c r="M702" s="68" t="s">
        <v>441</v>
      </c>
      <c r="N702" s="68"/>
      <c r="O702" s="69" t="s">
        <v>1301</v>
      </c>
      <c r="P702" s="69" t="s">
        <v>2970</v>
      </c>
    </row>
    <row r="703" spans="1:16" ht="13.5" thickBot="1" x14ac:dyDescent="0.25">
      <c r="A703" s="58" t="str">
        <f t="shared" si="60"/>
        <v> BBS 110 </v>
      </c>
      <c r="B703" s="30" t="str">
        <f t="shared" si="61"/>
        <v>I</v>
      </c>
      <c r="C703" s="58">
        <f t="shared" si="62"/>
        <v>49945.47</v>
      </c>
      <c r="D703" s="28" t="str">
        <f t="shared" si="63"/>
        <v>vis</v>
      </c>
      <c r="E703" s="66" t="e">
        <f>VLOOKUP(C703,Active!C$21:E$973,3,FALSE)</f>
        <v>#N/A</v>
      </c>
      <c r="F703" s="30" t="s">
        <v>425</v>
      </c>
      <c r="G703" s="28" t="str">
        <f t="shared" si="64"/>
        <v>49945.470</v>
      </c>
      <c r="H703" s="58">
        <f t="shared" si="65"/>
        <v>9878</v>
      </c>
      <c r="I703" s="67" t="s">
        <v>2980</v>
      </c>
      <c r="J703" s="68" t="s">
        <v>2981</v>
      </c>
      <c r="K703" s="67">
        <v>9878</v>
      </c>
      <c r="L703" s="67" t="s">
        <v>1330</v>
      </c>
      <c r="M703" s="68" t="s">
        <v>441</v>
      </c>
      <c r="N703" s="68"/>
      <c r="O703" s="69" t="s">
        <v>1301</v>
      </c>
      <c r="P703" s="69" t="s">
        <v>2970</v>
      </c>
    </row>
    <row r="704" spans="1:16" ht="13.5" thickBot="1" x14ac:dyDescent="0.25">
      <c r="A704" s="58" t="str">
        <f t="shared" si="60"/>
        <v> AOEB 4 </v>
      </c>
      <c r="B704" s="30" t="str">
        <f t="shared" si="61"/>
        <v>I</v>
      </c>
      <c r="C704" s="58">
        <f t="shared" si="62"/>
        <v>49953.642</v>
      </c>
      <c r="D704" s="28" t="str">
        <f t="shared" si="63"/>
        <v>vis</v>
      </c>
      <c r="E704" s="66" t="e">
        <f>VLOOKUP(C704,Active!C$21:E$973,3,FALSE)</f>
        <v>#N/A</v>
      </c>
      <c r="F704" s="30" t="s">
        <v>425</v>
      </c>
      <c r="G704" s="28" t="str">
        <f t="shared" si="64"/>
        <v>49953.642</v>
      </c>
      <c r="H704" s="58">
        <f t="shared" si="65"/>
        <v>9888</v>
      </c>
      <c r="I704" s="67" t="s">
        <v>2982</v>
      </c>
      <c r="J704" s="68" t="s">
        <v>2983</v>
      </c>
      <c r="K704" s="67">
        <v>9888</v>
      </c>
      <c r="L704" s="67" t="s">
        <v>2518</v>
      </c>
      <c r="M704" s="68" t="s">
        <v>441</v>
      </c>
      <c r="N704" s="68"/>
      <c r="O704" s="69" t="s">
        <v>1247</v>
      </c>
      <c r="P704" s="69" t="s">
        <v>2809</v>
      </c>
    </row>
    <row r="705" spans="1:16" ht="13.5" thickBot="1" x14ac:dyDescent="0.25">
      <c r="A705" s="58" t="str">
        <f t="shared" si="60"/>
        <v> AOEB 4 </v>
      </c>
      <c r="B705" s="30" t="str">
        <f t="shared" si="61"/>
        <v>I</v>
      </c>
      <c r="C705" s="58">
        <f t="shared" si="62"/>
        <v>49962.641000000003</v>
      </c>
      <c r="D705" s="28" t="str">
        <f t="shared" si="63"/>
        <v>vis</v>
      </c>
      <c r="E705" s="66" t="e">
        <f>VLOOKUP(C705,Active!C$21:E$973,3,FALSE)</f>
        <v>#N/A</v>
      </c>
      <c r="F705" s="30" t="s">
        <v>425</v>
      </c>
      <c r="G705" s="28" t="str">
        <f t="shared" si="64"/>
        <v>49962.641</v>
      </c>
      <c r="H705" s="58">
        <f t="shared" si="65"/>
        <v>9899</v>
      </c>
      <c r="I705" s="67" t="s">
        <v>2984</v>
      </c>
      <c r="J705" s="68" t="s">
        <v>2985</v>
      </c>
      <c r="K705" s="67">
        <v>9899</v>
      </c>
      <c r="L705" s="67" t="s">
        <v>2518</v>
      </c>
      <c r="M705" s="68" t="s">
        <v>441</v>
      </c>
      <c r="N705" s="68"/>
      <c r="O705" s="69" t="s">
        <v>1247</v>
      </c>
      <c r="P705" s="69" t="s">
        <v>2809</v>
      </c>
    </row>
    <row r="706" spans="1:16" ht="13.5" thickBot="1" x14ac:dyDescent="0.25">
      <c r="A706" s="58" t="str">
        <f t="shared" si="60"/>
        <v> BBS 110 </v>
      </c>
      <c r="B706" s="30" t="str">
        <f t="shared" si="61"/>
        <v>I</v>
      </c>
      <c r="C706" s="58">
        <f t="shared" si="62"/>
        <v>49995.366000000002</v>
      </c>
      <c r="D706" s="28" t="str">
        <f t="shared" si="63"/>
        <v>vis</v>
      </c>
      <c r="E706" s="66" t="e">
        <f>VLOOKUP(C706,Active!C$21:E$973,3,FALSE)</f>
        <v>#N/A</v>
      </c>
      <c r="F706" s="30" t="s">
        <v>425</v>
      </c>
      <c r="G706" s="28" t="str">
        <f t="shared" si="64"/>
        <v>49995.366</v>
      </c>
      <c r="H706" s="58">
        <f t="shared" si="65"/>
        <v>9939</v>
      </c>
      <c r="I706" s="67" t="s">
        <v>2986</v>
      </c>
      <c r="J706" s="68" t="s">
        <v>2987</v>
      </c>
      <c r="K706" s="67">
        <v>9939</v>
      </c>
      <c r="L706" s="67" t="s">
        <v>1</v>
      </c>
      <c r="M706" s="68" t="s">
        <v>441</v>
      </c>
      <c r="N706" s="68"/>
      <c r="O706" s="69" t="s">
        <v>1301</v>
      </c>
      <c r="P706" s="69" t="s">
        <v>2970</v>
      </c>
    </row>
    <row r="707" spans="1:16" ht="13.5" thickBot="1" x14ac:dyDescent="0.25">
      <c r="A707" s="58" t="str">
        <f t="shared" si="60"/>
        <v> BBS 111 </v>
      </c>
      <c r="B707" s="30" t="str">
        <f t="shared" si="61"/>
        <v>I</v>
      </c>
      <c r="C707" s="58">
        <f t="shared" si="62"/>
        <v>50027.264000000003</v>
      </c>
      <c r="D707" s="28" t="str">
        <f t="shared" si="63"/>
        <v>vis</v>
      </c>
      <c r="E707" s="66" t="e">
        <f>VLOOKUP(C707,Active!C$21:E$973,3,FALSE)</f>
        <v>#N/A</v>
      </c>
      <c r="F707" s="30" t="s">
        <v>425</v>
      </c>
      <c r="G707" s="28" t="str">
        <f t="shared" si="64"/>
        <v>50027.264</v>
      </c>
      <c r="H707" s="58">
        <f t="shared" si="65"/>
        <v>9978</v>
      </c>
      <c r="I707" s="67" t="s">
        <v>2988</v>
      </c>
      <c r="J707" s="68" t="s">
        <v>2989</v>
      </c>
      <c r="K707" s="67">
        <v>9978</v>
      </c>
      <c r="L707" s="67" t="s">
        <v>2881</v>
      </c>
      <c r="M707" s="68" t="s">
        <v>441</v>
      </c>
      <c r="N707" s="68"/>
      <c r="O707" s="69" t="s">
        <v>1234</v>
      </c>
      <c r="P707" s="69" t="s">
        <v>2990</v>
      </c>
    </row>
    <row r="708" spans="1:16" ht="13.5" thickBot="1" x14ac:dyDescent="0.25">
      <c r="A708" s="58" t="str">
        <f t="shared" si="60"/>
        <v> BBS 112 </v>
      </c>
      <c r="B708" s="30" t="str">
        <f t="shared" si="61"/>
        <v>I</v>
      </c>
      <c r="C708" s="58">
        <f t="shared" si="62"/>
        <v>50188.44</v>
      </c>
      <c r="D708" s="28" t="str">
        <f t="shared" si="63"/>
        <v>vis</v>
      </c>
      <c r="E708" s="66" t="e">
        <f>VLOOKUP(C708,Active!C$21:E$973,3,FALSE)</f>
        <v>#N/A</v>
      </c>
      <c r="F708" s="30" t="s">
        <v>425</v>
      </c>
      <c r="G708" s="28" t="str">
        <f t="shared" si="64"/>
        <v>50188.440</v>
      </c>
      <c r="H708" s="58">
        <f t="shared" si="65"/>
        <v>10175</v>
      </c>
      <c r="I708" s="67" t="s">
        <v>2991</v>
      </c>
      <c r="J708" s="68" t="s">
        <v>2992</v>
      </c>
      <c r="K708" s="67">
        <v>10175</v>
      </c>
      <c r="L708" s="67" t="s">
        <v>2546</v>
      </c>
      <c r="M708" s="68" t="s">
        <v>441</v>
      </c>
      <c r="N708" s="68"/>
      <c r="O708" s="69" t="s">
        <v>1301</v>
      </c>
      <c r="P708" s="69" t="s">
        <v>2993</v>
      </c>
    </row>
    <row r="709" spans="1:16" ht="13.5" thickBot="1" x14ac:dyDescent="0.25">
      <c r="A709" s="58" t="str">
        <f t="shared" si="60"/>
        <v> AOEB 4 </v>
      </c>
      <c r="B709" s="30" t="str">
        <f t="shared" si="61"/>
        <v>I</v>
      </c>
      <c r="C709" s="58">
        <f t="shared" si="62"/>
        <v>50191.707999999999</v>
      </c>
      <c r="D709" s="28" t="str">
        <f t="shared" si="63"/>
        <v>vis</v>
      </c>
      <c r="E709" s="66" t="e">
        <f>VLOOKUP(C709,Active!C$21:E$973,3,FALSE)</f>
        <v>#N/A</v>
      </c>
      <c r="F709" s="30" t="s">
        <v>425</v>
      </c>
      <c r="G709" s="28" t="str">
        <f t="shared" si="64"/>
        <v>50191.708</v>
      </c>
      <c r="H709" s="58">
        <f t="shared" si="65"/>
        <v>10179</v>
      </c>
      <c r="I709" s="67" t="s">
        <v>2994</v>
      </c>
      <c r="J709" s="68" t="s">
        <v>2995</v>
      </c>
      <c r="K709" s="67">
        <v>10179</v>
      </c>
      <c r="L709" s="67" t="s">
        <v>2954</v>
      </c>
      <c r="M709" s="68" t="s">
        <v>441</v>
      </c>
      <c r="N709" s="68"/>
      <c r="O709" s="69" t="s">
        <v>1221</v>
      </c>
      <c r="P709" s="69" t="s">
        <v>2809</v>
      </c>
    </row>
    <row r="710" spans="1:16" ht="13.5" thickBot="1" x14ac:dyDescent="0.25">
      <c r="A710" s="58" t="str">
        <f t="shared" si="60"/>
        <v> AOEB 4 </v>
      </c>
      <c r="B710" s="30" t="str">
        <f t="shared" si="61"/>
        <v>I</v>
      </c>
      <c r="C710" s="58">
        <f t="shared" si="62"/>
        <v>50213.792000000001</v>
      </c>
      <c r="D710" s="28" t="str">
        <f t="shared" si="63"/>
        <v>vis</v>
      </c>
      <c r="E710" s="66" t="e">
        <f>VLOOKUP(C710,Active!C$21:E$973,3,FALSE)</f>
        <v>#N/A</v>
      </c>
      <c r="F710" s="30" t="s">
        <v>425</v>
      </c>
      <c r="G710" s="28" t="str">
        <f t="shared" si="64"/>
        <v>50213.792</v>
      </c>
      <c r="H710" s="58">
        <f t="shared" si="65"/>
        <v>10206</v>
      </c>
      <c r="I710" s="67" t="s">
        <v>2996</v>
      </c>
      <c r="J710" s="68" t="s">
        <v>2997</v>
      </c>
      <c r="K710" s="67">
        <v>10206</v>
      </c>
      <c r="L710" s="67" t="s">
        <v>2998</v>
      </c>
      <c r="M710" s="68" t="s">
        <v>441</v>
      </c>
      <c r="N710" s="68"/>
      <c r="O710" s="69" t="s">
        <v>2370</v>
      </c>
      <c r="P710" s="69" t="s">
        <v>2809</v>
      </c>
    </row>
    <row r="711" spans="1:16" ht="13.5" thickBot="1" x14ac:dyDescent="0.25">
      <c r="A711" s="58" t="str">
        <f t="shared" si="60"/>
        <v> BBS 112 </v>
      </c>
      <c r="B711" s="30" t="str">
        <f t="shared" si="61"/>
        <v>I</v>
      </c>
      <c r="C711" s="58">
        <f t="shared" si="62"/>
        <v>50233.427000000003</v>
      </c>
      <c r="D711" s="28" t="str">
        <f t="shared" si="63"/>
        <v>vis</v>
      </c>
      <c r="E711" s="66" t="e">
        <f>VLOOKUP(C711,Active!C$21:E$973,3,FALSE)</f>
        <v>#N/A</v>
      </c>
      <c r="F711" s="30" t="s">
        <v>425</v>
      </c>
      <c r="G711" s="28" t="str">
        <f t="shared" si="64"/>
        <v>50233.427</v>
      </c>
      <c r="H711" s="58">
        <f t="shared" si="65"/>
        <v>10230</v>
      </c>
      <c r="I711" s="67" t="s">
        <v>2999</v>
      </c>
      <c r="J711" s="68" t="s">
        <v>3000</v>
      </c>
      <c r="K711" s="67">
        <v>10230</v>
      </c>
      <c r="L711" s="67" t="s">
        <v>2998</v>
      </c>
      <c r="M711" s="68" t="s">
        <v>441</v>
      </c>
      <c r="N711" s="68"/>
      <c r="O711" s="69" t="s">
        <v>1234</v>
      </c>
      <c r="P711" s="69" t="s">
        <v>2993</v>
      </c>
    </row>
    <row r="712" spans="1:16" ht="13.5" thickBot="1" x14ac:dyDescent="0.25">
      <c r="A712" s="58" t="str">
        <f t="shared" si="60"/>
        <v> BBS 112 </v>
      </c>
      <c r="B712" s="30" t="str">
        <f t="shared" si="61"/>
        <v>I</v>
      </c>
      <c r="C712" s="58">
        <f t="shared" si="62"/>
        <v>50251.430999999997</v>
      </c>
      <c r="D712" s="28" t="str">
        <f t="shared" si="63"/>
        <v>vis</v>
      </c>
      <c r="E712" s="66" t="e">
        <f>VLOOKUP(C712,Active!C$21:E$973,3,FALSE)</f>
        <v>#N/A</v>
      </c>
      <c r="F712" s="30" t="s">
        <v>425</v>
      </c>
      <c r="G712" s="28" t="str">
        <f t="shared" si="64"/>
        <v>50251.431</v>
      </c>
      <c r="H712" s="58">
        <f t="shared" si="65"/>
        <v>10252</v>
      </c>
      <c r="I712" s="67" t="s">
        <v>3011</v>
      </c>
      <c r="J712" s="68" t="s">
        <v>3012</v>
      </c>
      <c r="K712" s="67">
        <v>10252</v>
      </c>
      <c r="L712" s="67" t="s">
        <v>1</v>
      </c>
      <c r="M712" s="68" t="s">
        <v>441</v>
      </c>
      <c r="N712" s="68"/>
      <c r="O712" s="69" t="s">
        <v>1301</v>
      </c>
      <c r="P712" s="69" t="s">
        <v>2993</v>
      </c>
    </row>
    <row r="713" spans="1:16" ht="13.5" thickBot="1" x14ac:dyDescent="0.25">
      <c r="A713" s="58" t="str">
        <f t="shared" si="60"/>
        <v> BBS 114 </v>
      </c>
      <c r="B713" s="30" t="str">
        <f t="shared" si="61"/>
        <v>I</v>
      </c>
      <c r="C713" s="58">
        <f t="shared" si="62"/>
        <v>50251.436999999998</v>
      </c>
      <c r="D713" s="28" t="str">
        <f t="shared" si="63"/>
        <v>vis</v>
      </c>
      <c r="E713" s="66" t="e">
        <f>VLOOKUP(C713,Active!C$21:E$973,3,FALSE)</f>
        <v>#N/A</v>
      </c>
      <c r="F713" s="30" t="s">
        <v>425</v>
      </c>
      <c r="G713" s="28" t="str">
        <f t="shared" si="64"/>
        <v>50251.437</v>
      </c>
      <c r="H713" s="58">
        <f t="shared" si="65"/>
        <v>10252</v>
      </c>
      <c r="I713" s="67" t="s">
        <v>3013</v>
      </c>
      <c r="J713" s="68" t="s">
        <v>3014</v>
      </c>
      <c r="K713" s="67">
        <v>10252</v>
      </c>
      <c r="L713" s="67" t="s">
        <v>2218</v>
      </c>
      <c r="M713" s="68" t="s">
        <v>441</v>
      </c>
      <c r="N713" s="68"/>
      <c r="O713" s="69" t="s">
        <v>2379</v>
      </c>
      <c r="P713" s="69" t="s">
        <v>3015</v>
      </c>
    </row>
    <row r="714" spans="1:16" ht="13.5" thickBot="1" x14ac:dyDescent="0.25">
      <c r="A714" s="58" t="str">
        <f t="shared" si="60"/>
        <v> AOEB 4 </v>
      </c>
      <c r="B714" s="30" t="str">
        <f t="shared" si="61"/>
        <v>I</v>
      </c>
      <c r="C714" s="58">
        <f t="shared" si="62"/>
        <v>50308.692999999999</v>
      </c>
      <c r="D714" s="28" t="str">
        <f t="shared" si="63"/>
        <v>vis</v>
      </c>
      <c r="E714" s="66" t="e">
        <f>VLOOKUP(C714,Active!C$21:E$973,3,FALSE)</f>
        <v>#N/A</v>
      </c>
      <c r="F714" s="30" t="s">
        <v>425</v>
      </c>
      <c r="G714" s="28" t="str">
        <f t="shared" si="64"/>
        <v>50308.693</v>
      </c>
      <c r="H714" s="58">
        <f t="shared" si="65"/>
        <v>10322</v>
      </c>
      <c r="I714" s="67" t="s">
        <v>3054</v>
      </c>
      <c r="J714" s="68" t="s">
        <v>3055</v>
      </c>
      <c r="K714" s="67">
        <v>10322</v>
      </c>
      <c r="L714" s="67" t="s">
        <v>1566</v>
      </c>
      <c r="M714" s="68" t="s">
        <v>441</v>
      </c>
      <c r="N714" s="68"/>
      <c r="O714" s="69" t="s">
        <v>1221</v>
      </c>
      <c r="P714" s="69" t="s">
        <v>2809</v>
      </c>
    </row>
    <row r="715" spans="1:16" ht="13.5" thickBot="1" x14ac:dyDescent="0.25">
      <c r="A715" s="58" t="str">
        <f t="shared" ref="A715:A778" si="66">P715</f>
        <v> BBS 114 </v>
      </c>
      <c r="B715" s="30" t="str">
        <f t="shared" ref="B715:B778" si="67">IF(H715=INT(H715),"I","II")</f>
        <v>I</v>
      </c>
      <c r="C715" s="58">
        <f t="shared" ref="C715:C778" si="68">1*G715</f>
        <v>50314.419000000002</v>
      </c>
      <c r="D715" s="28" t="str">
        <f t="shared" ref="D715:D778" si="69">VLOOKUP(F715,I$1:J$5,2,FALSE)</f>
        <v>vis</v>
      </c>
      <c r="E715" s="66" t="e">
        <f>VLOOKUP(C715,Active!C$21:E$973,3,FALSE)</f>
        <v>#N/A</v>
      </c>
      <c r="F715" s="30" t="s">
        <v>425</v>
      </c>
      <c r="G715" s="28" t="str">
        <f t="shared" ref="G715:G778" si="70">MID(I715,3,LEN(I715)-3)</f>
        <v>50314.419</v>
      </c>
      <c r="H715" s="58">
        <f t="shared" ref="H715:H778" si="71">1*K715</f>
        <v>10329</v>
      </c>
      <c r="I715" s="67" t="s">
        <v>3056</v>
      </c>
      <c r="J715" s="68" t="s">
        <v>3057</v>
      </c>
      <c r="K715" s="67">
        <v>10329</v>
      </c>
      <c r="L715" s="67" t="s">
        <v>1566</v>
      </c>
      <c r="M715" s="68" t="s">
        <v>441</v>
      </c>
      <c r="N715" s="68"/>
      <c r="O715" s="69" t="s">
        <v>2379</v>
      </c>
      <c r="P715" s="69" t="s">
        <v>3015</v>
      </c>
    </row>
    <row r="716" spans="1:16" ht="13.5" thickBot="1" x14ac:dyDescent="0.25">
      <c r="A716" s="58" t="str">
        <f t="shared" si="66"/>
        <v> BBS 113 </v>
      </c>
      <c r="B716" s="30" t="str">
        <f t="shared" si="67"/>
        <v>I</v>
      </c>
      <c r="C716" s="58">
        <f t="shared" si="68"/>
        <v>50314.427000000003</v>
      </c>
      <c r="D716" s="28" t="str">
        <f t="shared" si="69"/>
        <v>vis</v>
      </c>
      <c r="E716" s="66" t="e">
        <f>VLOOKUP(C716,Active!C$21:E$973,3,FALSE)</f>
        <v>#N/A</v>
      </c>
      <c r="F716" s="30" t="s">
        <v>425</v>
      </c>
      <c r="G716" s="28" t="str">
        <f t="shared" si="70"/>
        <v>50314.427</v>
      </c>
      <c r="H716" s="58">
        <f t="shared" si="71"/>
        <v>10329</v>
      </c>
      <c r="I716" s="67" t="s">
        <v>3058</v>
      </c>
      <c r="J716" s="68" t="s">
        <v>3059</v>
      </c>
      <c r="K716" s="67">
        <v>10329</v>
      </c>
      <c r="L716" s="67" t="s">
        <v>2546</v>
      </c>
      <c r="M716" s="68" t="s">
        <v>441</v>
      </c>
      <c r="N716" s="68"/>
      <c r="O716" s="69" t="s">
        <v>1301</v>
      </c>
      <c r="P716" s="69" t="s">
        <v>3060</v>
      </c>
    </row>
    <row r="717" spans="1:16" ht="13.5" thickBot="1" x14ac:dyDescent="0.25">
      <c r="A717" s="58" t="str">
        <f t="shared" si="66"/>
        <v> BBS 113 </v>
      </c>
      <c r="B717" s="30" t="str">
        <f t="shared" si="67"/>
        <v>I</v>
      </c>
      <c r="C717" s="58">
        <f t="shared" si="68"/>
        <v>50332.415000000001</v>
      </c>
      <c r="D717" s="28" t="str">
        <f t="shared" si="69"/>
        <v>vis</v>
      </c>
      <c r="E717" s="66" t="e">
        <f>VLOOKUP(C717,Active!C$21:E$973,3,FALSE)</f>
        <v>#N/A</v>
      </c>
      <c r="F717" s="30" t="s">
        <v>425</v>
      </c>
      <c r="G717" s="28" t="str">
        <f t="shared" si="70"/>
        <v>50332.415</v>
      </c>
      <c r="H717" s="58">
        <f t="shared" si="71"/>
        <v>10351</v>
      </c>
      <c r="I717" s="67" t="s">
        <v>3061</v>
      </c>
      <c r="J717" s="68" t="s">
        <v>3062</v>
      </c>
      <c r="K717" s="67">
        <v>10351</v>
      </c>
      <c r="L717" s="67" t="s">
        <v>2541</v>
      </c>
      <c r="M717" s="68" t="s">
        <v>441</v>
      </c>
      <c r="N717" s="68"/>
      <c r="O717" s="69" t="s">
        <v>1234</v>
      </c>
      <c r="P717" s="69" t="s">
        <v>3060</v>
      </c>
    </row>
    <row r="718" spans="1:16" ht="13.5" thickBot="1" x14ac:dyDescent="0.25">
      <c r="A718" s="58" t="str">
        <f t="shared" si="66"/>
        <v> BBS 113 </v>
      </c>
      <c r="B718" s="30" t="str">
        <f t="shared" si="67"/>
        <v>I</v>
      </c>
      <c r="C718" s="58">
        <f t="shared" si="68"/>
        <v>50332.421000000002</v>
      </c>
      <c r="D718" s="28" t="str">
        <f t="shared" si="69"/>
        <v>vis</v>
      </c>
      <c r="E718" s="66" t="e">
        <f>VLOOKUP(C718,Active!C$21:E$973,3,FALSE)</f>
        <v>#N/A</v>
      </c>
      <c r="F718" s="30" t="s">
        <v>425</v>
      </c>
      <c r="G718" s="28" t="str">
        <f t="shared" si="70"/>
        <v>50332.421</v>
      </c>
      <c r="H718" s="58">
        <f t="shared" si="71"/>
        <v>10351</v>
      </c>
      <c r="I718" s="67" t="s">
        <v>3063</v>
      </c>
      <c r="J718" s="68" t="s">
        <v>3064</v>
      </c>
      <c r="K718" s="67">
        <v>10351</v>
      </c>
      <c r="L718" s="67" t="s">
        <v>2518</v>
      </c>
      <c r="M718" s="68" t="s">
        <v>441</v>
      </c>
      <c r="N718" s="68"/>
      <c r="O718" s="69" t="s">
        <v>1301</v>
      </c>
      <c r="P718" s="69" t="s">
        <v>3060</v>
      </c>
    </row>
    <row r="719" spans="1:16" ht="13.5" thickBot="1" x14ac:dyDescent="0.25">
      <c r="A719" s="58" t="str">
        <f t="shared" si="66"/>
        <v> AOEB 4 </v>
      </c>
      <c r="B719" s="30" t="str">
        <f t="shared" si="67"/>
        <v>I</v>
      </c>
      <c r="C719" s="58">
        <f t="shared" si="68"/>
        <v>50349.599999999999</v>
      </c>
      <c r="D719" s="28" t="str">
        <f t="shared" si="69"/>
        <v>vis</v>
      </c>
      <c r="E719" s="66" t="e">
        <f>VLOOKUP(C719,Active!C$21:E$973,3,FALSE)</f>
        <v>#N/A</v>
      </c>
      <c r="F719" s="30" t="s">
        <v>425</v>
      </c>
      <c r="G719" s="28" t="str">
        <f t="shared" si="70"/>
        <v>50349.600</v>
      </c>
      <c r="H719" s="58">
        <f t="shared" si="71"/>
        <v>10372</v>
      </c>
      <c r="I719" s="67" t="s">
        <v>3065</v>
      </c>
      <c r="J719" s="68" t="s">
        <v>3066</v>
      </c>
      <c r="K719" s="67">
        <v>10372</v>
      </c>
      <c r="L719" s="67" t="s">
        <v>2837</v>
      </c>
      <c r="M719" s="68" t="s">
        <v>441</v>
      </c>
      <c r="N719" s="68"/>
      <c r="O719" s="69" t="s">
        <v>1221</v>
      </c>
      <c r="P719" s="69" t="s">
        <v>2809</v>
      </c>
    </row>
    <row r="720" spans="1:16" ht="13.5" thickBot="1" x14ac:dyDescent="0.25">
      <c r="A720" s="58" t="str">
        <f t="shared" si="66"/>
        <v> AOEB 4 </v>
      </c>
      <c r="B720" s="30" t="str">
        <f t="shared" si="67"/>
        <v>I</v>
      </c>
      <c r="C720" s="58">
        <f t="shared" si="68"/>
        <v>50367.601000000002</v>
      </c>
      <c r="D720" s="28" t="str">
        <f t="shared" si="69"/>
        <v>vis</v>
      </c>
      <c r="E720" s="66" t="e">
        <f>VLOOKUP(C720,Active!C$21:E$973,3,FALSE)</f>
        <v>#N/A</v>
      </c>
      <c r="F720" s="30" t="s">
        <v>425</v>
      </c>
      <c r="G720" s="28" t="str">
        <f t="shared" si="70"/>
        <v>50367.601</v>
      </c>
      <c r="H720" s="58">
        <f t="shared" si="71"/>
        <v>10394</v>
      </c>
      <c r="I720" s="67" t="s">
        <v>3067</v>
      </c>
      <c r="J720" s="68" t="s">
        <v>3068</v>
      </c>
      <c r="K720" s="67">
        <v>10394</v>
      </c>
      <c r="L720" s="67" t="s">
        <v>1</v>
      </c>
      <c r="M720" s="68" t="s">
        <v>441</v>
      </c>
      <c r="N720" s="68"/>
      <c r="O720" s="69" t="s">
        <v>1878</v>
      </c>
      <c r="P720" s="69" t="s">
        <v>2809</v>
      </c>
    </row>
    <row r="721" spans="1:16" ht="13.5" thickBot="1" x14ac:dyDescent="0.25">
      <c r="A721" s="58" t="str">
        <f t="shared" si="66"/>
        <v> AOEB 4 </v>
      </c>
      <c r="B721" s="30" t="str">
        <f t="shared" si="67"/>
        <v>I</v>
      </c>
      <c r="C721" s="58">
        <f t="shared" si="68"/>
        <v>50376.6</v>
      </c>
      <c r="D721" s="28" t="str">
        <f t="shared" si="69"/>
        <v>vis</v>
      </c>
      <c r="E721" s="66" t="e">
        <f>VLOOKUP(C721,Active!C$21:E$973,3,FALSE)</f>
        <v>#N/A</v>
      </c>
      <c r="F721" s="30" t="s">
        <v>425</v>
      </c>
      <c r="G721" s="28" t="str">
        <f t="shared" si="70"/>
        <v>50376.600</v>
      </c>
      <c r="H721" s="58">
        <f t="shared" si="71"/>
        <v>10405</v>
      </c>
      <c r="I721" s="67" t="s">
        <v>3069</v>
      </c>
      <c r="J721" s="68" t="s">
        <v>3070</v>
      </c>
      <c r="K721" s="67">
        <v>10405</v>
      </c>
      <c r="L721" s="67" t="s">
        <v>1</v>
      </c>
      <c r="M721" s="68" t="s">
        <v>441</v>
      </c>
      <c r="N721" s="68"/>
      <c r="O721" s="69" t="s">
        <v>1878</v>
      </c>
      <c r="P721" s="69" t="s">
        <v>2809</v>
      </c>
    </row>
    <row r="722" spans="1:16" ht="13.5" thickBot="1" x14ac:dyDescent="0.25">
      <c r="A722" s="58" t="str">
        <f t="shared" si="66"/>
        <v> AOEB 4 </v>
      </c>
      <c r="B722" s="30" t="str">
        <f t="shared" si="67"/>
        <v>I</v>
      </c>
      <c r="C722" s="58">
        <f t="shared" si="68"/>
        <v>50523.855000000003</v>
      </c>
      <c r="D722" s="28" t="str">
        <f t="shared" si="69"/>
        <v>vis</v>
      </c>
      <c r="E722" s="66" t="e">
        <f>VLOOKUP(C722,Active!C$21:E$973,3,FALSE)</f>
        <v>#N/A</v>
      </c>
      <c r="F722" s="30" t="s">
        <v>425</v>
      </c>
      <c r="G722" s="28" t="str">
        <f t="shared" si="70"/>
        <v>50523.855</v>
      </c>
      <c r="H722" s="58">
        <f t="shared" si="71"/>
        <v>10585</v>
      </c>
      <c r="I722" s="67" t="s">
        <v>3071</v>
      </c>
      <c r="J722" s="68" t="s">
        <v>3072</v>
      </c>
      <c r="K722" s="67">
        <v>10585</v>
      </c>
      <c r="L722" s="67" t="s">
        <v>2954</v>
      </c>
      <c r="M722" s="68" t="s">
        <v>441</v>
      </c>
      <c r="N722" s="68"/>
      <c r="O722" s="69" t="s">
        <v>1878</v>
      </c>
      <c r="P722" s="69" t="s">
        <v>2809</v>
      </c>
    </row>
    <row r="723" spans="1:16" ht="13.5" thickBot="1" x14ac:dyDescent="0.25">
      <c r="A723" s="58" t="str">
        <f t="shared" si="66"/>
        <v> AOEB 4 </v>
      </c>
      <c r="B723" s="30" t="str">
        <f t="shared" si="67"/>
        <v>I</v>
      </c>
      <c r="C723" s="58">
        <f t="shared" si="68"/>
        <v>50546.764000000003</v>
      </c>
      <c r="D723" s="28" t="str">
        <f t="shared" si="69"/>
        <v>vis</v>
      </c>
      <c r="E723" s="66" t="e">
        <f>VLOOKUP(C723,Active!C$21:E$973,3,FALSE)</f>
        <v>#N/A</v>
      </c>
      <c r="F723" s="30" t="s">
        <v>425</v>
      </c>
      <c r="G723" s="28" t="str">
        <f t="shared" si="70"/>
        <v>50546.764</v>
      </c>
      <c r="H723" s="58">
        <f t="shared" si="71"/>
        <v>10613</v>
      </c>
      <c r="I723" s="67" t="s">
        <v>3073</v>
      </c>
      <c r="J723" s="68" t="s">
        <v>3074</v>
      </c>
      <c r="K723" s="67">
        <v>10613</v>
      </c>
      <c r="L723" s="67" t="s">
        <v>1</v>
      </c>
      <c r="M723" s="68" t="s">
        <v>441</v>
      </c>
      <c r="N723" s="68"/>
      <c r="O723" s="69" t="s">
        <v>1221</v>
      </c>
      <c r="P723" s="69" t="s">
        <v>2809</v>
      </c>
    </row>
    <row r="724" spans="1:16" ht="13.5" thickBot="1" x14ac:dyDescent="0.25">
      <c r="A724" s="58" t="str">
        <f t="shared" si="66"/>
        <v> BBS 115 </v>
      </c>
      <c r="B724" s="30" t="str">
        <f t="shared" si="67"/>
        <v>I</v>
      </c>
      <c r="C724" s="58">
        <f t="shared" si="68"/>
        <v>50547.576000000001</v>
      </c>
      <c r="D724" s="28" t="str">
        <f t="shared" si="69"/>
        <v>vis</v>
      </c>
      <c r="E724" s="66" t="e">
        <f>VLOOKUP(C724,Active!C$21:E$973,3,FALSE)</f>
        <v>#N/A</v>
      </c>
      <c r="F724" s="30" t="s">
        <v>425</v>
      </c>
      <c r="G724" s="28" t="str">
        <f t="shared" si="70"/>
        <v>50547.576</v>
      </c>
      <c r="H724" s="58">
        <f t="shared" si="71"/>
        <v>10614</v>
      </c>
      <c r="I724" s="67" t="s">
        <v>3075</v>
      </c>
      <c r="J724" s="68" t="s">
        <v>3076</v>
      </c>
      <c r="K724" s="67">
        <v>10614</v>
      </c>
      <c r="L724" s="67" t="s">
        <v>2998</v>
      </c>
      <c r="M724" s="68" t="s">
        <v>441</v>
      </c>
      <c r="N724" s="68"/>
      <c r="O724" s="69" t="s">
        <v>1234</v>
      </c>
      <c r="P724" s="69" t="s">
        <v>3077</v>
      </c>
    </row>
    <row r="725" spans="1:16" ht="13.5" thickBot="1" x14ac:dyDescent="0.25">
      <c r="A725" s="58" t="str">
        <f t="shared" si="66"/>
        <v> AOEB 4 </v>
      </c>
      <c r="B725" s="30" t="str">
        <f t="shared" si="67"/>
        <v>I</v>
      </c>
      <c r="C725" s="58">
        <f t="shared" si="68"/>
        <v>50578.665000000001</v>
      </c>
      <c r="D725" s="28" t="str">
        <f t="shared" si="69"/>
        <v>vis</v>
      </c>
      <c r="E725" s="66" t="e">
        <f>VLOOKUP(C725,Active!C$21:E$973,3,FALSE)</f>
        <v>#N/A</v>
      </c>
      <c r="F725" s="30" t="s">
        <v>425</v>
      </c>
      <c r="G725" s="28" t="str">
        <f t="shared" si="70"/>
        <v>50578.665</v>
      </c>
      <c r="H725" s="58">
        <f t="shared" si="71"/>
        <v>10652</v>
      </c>
      <c r="I725" s="67" t="s">
        <v>3078</v>
      </c>
      <c r="J725" s="68" t="s">
        <v>3079</v>
      </c>
      <c r="K725" s="67">
        <v>10652</v>
      </c>
      <c r="L725" s="67" t="s">
        <v>1566</v>
      </c>
      <c r="M725" s="68" t="s">
        <v>441</v>
      </c>
      <c r="N725" s="68"/>
      <c r="O725" s="69" t="s">
        <v>3080</v>
      </c>
      <c r="P725" s="69" t="s">
        <v>2809</v>
      </c>
    </row>
    <row r="726" spans="1:16" ht="13.5" thickBot="1" x14ac:dyDescent="0.25">
      <c r="A726" s="58" t="str">
        <f t="shared" si="66"/>
        <v> BBS 115 </v>
      </c>
      <c r="B726" s="30" t="str">
        <f t="shared" si="67"/>
        <v>I</v>
      </c>
      <c r="C726" s="58">
        <f t="shared" si="68"/>
        <v>50579.487000000001</v>
      </c>
      <c r="D726" s="28" t="str">
        <f t="shared" si="69"/>
        <v>vis</v>
      </c>
      <c r="E726" s="66" t="e">
        <f>VLOOKUP(C726,Active!C$21:E$973,3,FALSE)</f>
        <v>#N/A</v>
      </c>
      <c r="F726" s="30" t="s">
        <v>425</v>
      </c>
      <c r="G726" s="28" t="str">
        <f t="shared" si="70"/>
        <v>50579.487</v>
      </c>
      <c r="H726" s="58">
        <f t="shared" si="71"/>
        <v>10653</v>
      </c>
      <c r="I726" s="67" t="s">
        <v>3081</v>
      </c>
      <c r="J726" s="68" t="s">
        <v>3082</v>
      </c>
      <c r="K726" s="67">
        <v>10653</v>
      </c>
      <c r="L726" s="67" t="s">
        <v>2518</v>
      </c>
      <c r="M726" s="68" t="s">
        <v>441</v>
      </c>
      <c r="N726" s="68"/>
      <c r="O726" s="69" t="s">
        <v>2716</v>
      </c>
      <c r="P726" s="69" t="s">
        <v>3077</v>
      </c>
    </row>
    <row r="727" spans="1:16" ht="13.5" thickBot="1" x14ac:dyDescent="0.25">
      <c r="A727" s="58" t="str">
        <f t="shared" si="66"/>
        <v> AOEB 4 </v>
      </c>
      <c r="B727" s="30" t="str">
        <f t="shared" si="67"/>
        <v>I</v>
      </c>
      <c r="C727" s="58">
        <f t="shared" si="68"/>
        <v>50596.669000000002</v>
      </c>
      <c r="D727" s="28" t="str">
        <f t="shared" si="69"/>
        <v>vis</v>
      </c>
      <c r="E727" s="66" t="e">
        <f>VLOOKUP(C727,Active!C$21:E$973,3,FALSE)</f>
        <v>#N/A</v>
      </c>
      <c r="F727" s="30" t="s">
        <v>425</v>
      </c>
      <c r="G727" s="28" t="str">
        <f t="shared" si="70"/>
        <v>50596.669</v>
      </c>
      <c r="H727" s="58">
        <f t="shared" si="71"/>
        <v>10674</v>
      </c>
      <c r="I727" s="67" t="s">
        <v>3083</v>
      </c>
      <c r="J727" s="68" t="s">
        <v>3084</v>
      </c>
      <c r="K727" s="67">
        <v>10674</v>
      </c>
      <c r="L727" s="67" t="s">
        <v>2521</v>
      </c>
      <c r="M727" s="68" t="s">
        <v>441</v>
      </c>
      <c r="N727" s="68"/>
      <c r="O727" s="69" t="s">
        <v>3085</v>
      </c>
      <c r="P727" s="69" t="s">
        <v>2809</v>
      </c>
    </row>
    <row r="728" spans="1:16" ht="13.5" thickBot="1" x14ac:dyDescent="0.25">
      <c r="A728" s="58" t="str">
        <f t="shared" si="66"/>
        <v> AOEB 5 </v>
      </c>
      <c r="B728" s="30" t="str">
        <f t="shared" si="67"/>
        <v>I</v>
      </c>
      <c r="C728" s="58">
        <f t="shared" si="68"/>
        <v>50605.663</v>
      </c>
      <c r="D728" s="28" t="str">
        <f t="shared" si="69"/>
        <v>vis</v>
      </c>
      <c r="E728" s="66" t="e">
        <f>VLOOKUP(C728,Active!C$21:E$973,3,FALSE)</f>
        <v>#N/A</v>
      </c>
      <c r="F728" s="30" t="s">
        <v>425</v>
      </c>
      <c r="G728" s="28" t="str">
        <f t="shared" si="70"/>
        <v>50605.663</v>
      </c>
      <c r="H728" s="58">
        <f t="shared" si="71"/>
        <v>10685</v>
      </c>
      <c r="I728" s="67" t="s">
        <v>3086</v>
      </c>
      <c r="J728" s="68" t="s">
        <v>3087</v>
      </c>
      <c r="K728" s="67">
        <v>10685</v>
      </c>
      <c r="L728" s="67" t="s">
        <v>1276</v>
      </c>
      <c r="M728" s="68" t="s">
        <v>2915</v>
      </c>
      <c r="N728" s="68"/>
      <c r="O728" s="69" t="s">
        <v>1541</v>
      </c>
      <c r="P728" s="69" t="s">
        <v>3088</v>
      </c>
    </row>
    <row r="729" spans="1:16" ht="13.5" thickBot="1" x14ac:dyDescent="0.25">
      <c r="A729" s="58" t="str">
        <f t="shared" si="66"/>
        <v> AOEB 5 </v>
      </c>
      <c r="B729" s="30" t="str">
        <f t="shared" si="67"/>
        <v>I</v>
      </c>
      <c r="C729" s="58">
        <f t="shared" si="68"/>
        <v>50611.398000000001</v>
      </c>
      <c r="D729" s="28" t="str">
        <f t="shared" si="69"/>
        <v>vis</v>
      </c>
      <c r="E729" s="66" t="e">
        <f>VLOOKUP(C729,Active!C$21:E$973,3,FALSE)</f>
        <v>#N/A</v>
      </c>
      <c r="F729" s="30" t="s">
        <v>425</v>
      </c>
      <c r="G729" s="28" t="str">
        <f t="shared" si="70"/>
        <v>50611.398</v>
      </c>
      <c r="H729" s="58">
        <f t="shared" si="71"/>
        <v>10692</v>
      </c>
      <c r="I729" s="67" t="s">
        <v>3089</v>
      </c>
      <c r="J729" s="68" t="s">
        <v>3090</v>
      </c>
      <c r="K729" s="67">
        <v>10692</v>
      </c>
      <c r="L729" s="67" t="s">
        <v>1424</v>
      </c>
      <c r="M729" s="68" t="s">
        <v>441</v>
      </c>
      <c r="N729" s="68"/>
      <c r="O729" s="69" t="s">
        <v>3091</v>
      </c>
      <c r="P729" s="69" t="s">
        <v>3088</v>
      </c>
    </row>
    <row r="730" spans="1:16" ht="13.5" thickBot="1" x14ac:dyDescent="0.25">
      <c r="A730" s="58" t="str">
        <f t="shared" si="66"/>
        <v> AOEB 4 </v>
      </c>
      <c r="B730" s="30" t="str">
        <f t="shared" si="67"/>
        <v>I</v>
      </c>
      <c r="C730" s="58">
        <f t="shared" si="68"/>
        <v>50614.661999999997</v>
      </c>
      <c r="D730" s="28" t="str">
        <f t="shared" si="69"/>
        <v>vis</v>
      </c>
      <c r="E730" s="66" t="e">
        <f>VLOOKUP(C730,Active!C$21:E$973,3,FALSE)</f>
        <v>#N/A</v>
      </c>
      <c r="F730" s="30" t="s">
        <v>425</v>
      </c>
      <c r="G730" s="28" t="str">
        <f t="shared" si="70"/>
        <v>50614.662</v>
      </c>
      <c r="H730" s="58">
        <f t="shared" si="71"/>
        <v>10696</v>
      </c>
      <c r="I730" s="67" t="s">
        <v>3092</v>
      </c>
      <c r="J730" s="68" t="s">
        <v>3093</v>
      </c>
      <c r="K730" s="67">
        <v>10696</v>
      </c>
      <c r="L730" s="67" t="s">
        <v>1276</v>
      </c>
      <c r="M730" s="68" t="s">
        <v>441</v>
      </c>
      <c r="N730" s="68"/>
      <c r="O730" s="69" t="s">
        <v>3080</v>
      </c>
      <c r="P730" s="69" t="s">
        <v>2809</v>
      </c>
    </row>
    <row r="731" spans="1:16" ht="13.5" thickBot="1" x14ac:dyDescent="0.25">
      <c r="A731" s="58" t="str">
        <f t="shared" si="66"/>
        <v> AOEB 4 </v>
      </c>
      <c r="B731" s="30" t="str">
        <f t="shared" si="67"/>
        <v>I</v>
      </c>
      <c r="C731" s="58">
        <f t="shared" si="68"/>
        <v>50614.667000000001</v>
      </c>
      <c r="D731" s="28" t="str">
        <f t="shared" si="69"/>
        <v>vis</v>
      </c>
      <c r="E731" s="66" t="e">
        <f>VLOOKUP(C731,Active!C$21:E$973,3,FALSE)</f>
        <v>#N/A</v>
      </c>
      <c r="F731" s="30" t="s">
        <v>425</v>
      </c>
      <c r="G731" s="28" t="str">
        <f t="shared" si="70"/>
        <v>50614.667</v>
      </c>
      <c r="H731" s="58">
        <f t="shared" si="71"/>
        <v>10696</v>
      </c>
      <c r="I731" s="67" t="s">
        <v>3094</v>
      </c>
      <c r="J731" s="68" t="s">
        <v>3095</v>
      </c>
      <c r="K731" s="67">
        <v>10696</v>
      </c>
      <c r="L731" s="67" t="s">
        <v>2521</v>
      </c>
      <c r="M731" s="68" t="s">
        <v>441</v>
      </c>
      <c r="N731" s="68"/>
      <c r="O731" s="69" t="s">
        <v>3085</v>
      </c>
      <c r="P731" s="69" t="s">
        <v>2809</v>
      </c>
    </row>
    <row r="732" spans="1:16" ht="13.5" thickBot="1" x14ac:dyDescent="0.25">
      <c r="A732" s="58" t="str">
        <f t="shared" si="66"/>
        <v> AOEB 5 </v>
      </c>
      <c r="B732" s="30" t="str">
        <f t="shared" si="67"/>
        <v>I</v>
      </c>
      <c r="C732" s="58">
        <f t="shared" si="68"/>
        <v>50623.667999999998</v>
      </c>
      <c r="D732" s="28" t="str">
        <f t="shared" si="69"/>
        <v>vis</v>
      </c>
      <c r="E732" s="66" t="e">
        <f>VLOOKUP(C732,Active!C$21:E$973,3,FALSE)</f>
        <v>#N/A</v>
      </c>
      <c r="F732" s="30" t="s">
        <v>425</v>
      </c>
      <c r="G732" s="28" t="str">
        <f t="shared" si="70"/>
        <v>50623.668</v>
      </c>
      <c r="H732" s="58">
        <f t="shared" si="71"/>
        <v>10707</v>
      </c>
      <c r="I732" s="67" t="s">
        <v>3096</v>
      </c>
      <c r="J732" s="68" t="s">
        <v>3097</v>
      </c>
      <c r="K732" s="67">
        <v>10707</v>
      </c>
      <c r="L732" s="67" t="s">
        <v>2546</v>
      </c>
      <c r="M732" s="68" t="s">
        <v>441</v>
      </c>
      <c r="N732" s="68"/>
      <c r="O732" s="69" t="s">
        <v>3098</v>
      </c>
      <c r="P732" s="69" t="s">
        <v>3088</v>
      </c>
    </row>
    <row r="733" spans="1:16" ht="13.5" thickBot="1" x14ac:dyDescent="0.25">
      <c r="A733" s="58" t="str">
        <f t="shared" si="66"/>
        <v> AOEB 5 </v>
      </c>
      <c r="B733" s="30" t="str">
        <f t="shared" si="67"/>
        <v>I</v>
      </c>
      <c r="C733" s="58">
        <f t="shared" si="68"/>
        <v>50628.563999999998</v>
      </c>
      <c r="D733" s="28" t="str">
        <f t="shared" si="69"/>
        <v>vis</v>
      </c>
      <c r="E733" s="66" t="e">
        <f>VLOOKUP(C733,Active!C$21:E$973,3,FALSE)</f>
        <v>#N/A</v>
      </c>
      <c r="F733" s="30" t="s">
        <v>425</v>
      </c>
      <c r="G733" s="28" t="str">
        <f t="shared" si="70"/>
        <v>50628.564</v>
      </c>
      <c r="H733" s="58">
        <f t="shared" si="71"/>
        <v>10713</v>
      </c>
      <c r="I733" s="67" t="s">
        <v>3099</v>
      </c>
      <c r="J733" s="68" t="s">
        <v>3100</v>
      </c>
      <c r="K733" s="67">
        <v>10713</v>
      </c>
      <c r="L733" s="67" t="s">
        <v>2549</v>
      </c>
      <c r="M733" s="68" t="s">
        <v>441</v>
      </c>
      <c r="N733" s="68"/>
      <c r="O733" s="69" t="s">
        <v>3101</v>
      </c>
      <c r="P733" s="69" t="s">
        <v>3088</v>
      </c>
    </row>
    <row r="734" spans="1:16" ht="13.5" thickBot="1" x14ac:dyDescent="0.25">
      <c r="A734" s="58" t="str">
        <f t="shared" si="66"/>
        <v> AOEB 5 </v>
      </c>
      <c r="B734" s="30" t="str">
        <f t="shared" si="67"/>
        <v>I</v>
      </c>
      <c r="C734" s="58">
        <f t="shared" si="68"/>
        <v>50632.66</v>
      </c>
      <c r="D734" s="28" t="str">
        <f t="shared" si="69"/>
        <v>vis</v>
      </c>
      <c r="E734" s="66" t="e">
        <f>VLOOKUP(C734,Active!C$21:E$973,3,FALSE)</f>
        <v>#N/A</v>
      </c>
      <c r="F734" s="30" t="s">
        <v>425</v>
      </c>
      <c r="G734" s="28" t="str">
        <f t="shared" si="70"/>
        <v>50632.660</v>
      </c>
      <c r="H734" s="58">
        <f t="shared" si="71"/>
        <v>10718</v>
      </c>
      <c r="I734" s="67" t="s">
        <v>3102</v>
      </c>
      <c r="J734" s="68" t="s">
        <v>3103</v>
      </c>
      <c r="K734" s="67">
        <v>10718</v>
      </c>
      <c r="L734" s="67" t="s">
        <v>1566</v>
      </c>
      <c r="M734" s="68" t="s">
        <v>441</v>
      </c>
      <c r="N734" s="68"/>
      <c r="O734" s="69" t="s">
        <v>3101</v>
      </c>
      <c r="P734" s="69" t="s">
        <v>3088</v>
      </c>
    </row>
    <row r="735" spans="1:16" ht="13.5" thickBot="1" x14ac:dyDescent="0.25">
      <c r="A735" s="58" t="str">
        <f t="shared" si="66"/>
        <v> AOEB 5 </v>
      </c>
      <c r="B735" s="30" t="str">
        <f t="shared" si="67"/>
        <v>I</v>
      </c>
      <c r="C735" s="58">
        <f t="shared" si="68"/>
        <v>50637.572</v>
      </c>
      <c r="D735" s="28" t="str">
        <f t="shared" si="69"/>
        <v>vis</v>
      </c>
      <c r="E735" s="66" t="e">
        <f>VLOOKUP(C735,Active!C$21:E$973,3,FALSE)</f>
        <v>#N/A</v>
      </c>
      <c r="F735" s="30" t="s">
        <v>425</v>
      </c>
      <c r="G735" s="28" t="str">
        <f t="shared" si="70"/>
        <v>50637.572</v>
      </c>
      <c r="H735" s="58">
        <f t="shared" si="71"/>
        <v>10724</v>
      </c>
      <c r="I735" s="67" t="s">
        <v>3104</v>
      </c>
      <c r="J735" s="68" t="s">
        <v>3105</v>
      </c>
      <c r="K735" s="67">
        <v>10724</v>
      </c>
      <c r="L735" s="67" t="s">
        <v>2518</v>
      </c>
      <c r="M735" s="68" t="s">
        <v>441</v>
      </c>
      <c r="N735" s="68"/>
      <c r="O735" s="69" t="s">
        <v>3101</v>
      </c>
      <c r="P735" s="69" t="s">
        <v>3088</v>
      </c>
    </row>
    <row r="736" spans="1:16" ht="13.5" thickBot="1" x14ac:dyDescent="0.25">
      <c r="A736" s="58" t="str">
        <f t="shared" si="66"/>
        <v> AOEB 4 </v>
      </c>
      <c r="B736" s="30" t="str">
        <f t="shared" si="67"/>
        <v>I</v>
      </c>
      <c r="C736" s="58">
        <f t="shared" si="68"/>
        <v>50641.654999999999</v>
      </c>
      <c r="D736" s="28" t="str">
        <f t="shared" si="69"/>
        <v>vis</v>
      </c>
      <c r="E736" s="66" t="e">
        <f>VLOOKUP(C736,Active!C$21:E$973,3,FALSE)</f>
        <v>#N/A</v>
      </c>
      <c r="F736" s="30" t="s">
        <v>425</v>
      </c>
      <c r="G736" s="28" t="str">
        <f t="shared" si="70"/>
        <v>50641.655</v>
      </c>
      <c r="H736" s="58">
        <f t="shared" si="71"/>
        <v>10729</v>
      </c>
      <c r="I736" s="67" t="s">
        <v>3106</v>
      </c>
      <c r="J736" s="68" t="s">
        <v>3107</v>
      </c>
      <c r="K736" s="67">
        <v>10729</v>
      </c>
      <c r="L736" s="67" t="s">
        <v>3108</v>
      </c>
      <c r="M736" s="68" t="s">
        <v>441</v>
      </c>
      <c r="N736" s="68"/>
      <c r="O736" s="69" t="s">
        <v>3109</v>
      </c>
      <c r="P736" s="69" t="s">
        <v>2809</v>
      </c>
    </row>
    <row r="737" spans="1:16" ht="13.5" thickBot="1" x14ac:dyDescent="0.25">
      <c r="A737" s="58" t="str">
        <f t="shared" si="66"/>
        <v> AOEB 5 </v>
      </c>
      <c r="B737" s="30" t="str">
        <f t="shared" si="67"/>
        <v>I</v>
      </c>
      <c r="C737" s="58">
        <f t="shared" si="68"/>
        <v>50641.661</v>
      </c>
      <c r="D737" s="28" t="str">
        <f t="shared" si="69"/>
        <v>vis</v>
      </c>
      <c r="E737" s="66" t="e">
        <f>VLOOKUP(C737,Active!C$21:E$973,3,FALSE)</f>
        <v>#N/A</v>
      </c>
      <c r="F737" s="30" t="s">
        <v>425</v>
      </c>
      <c r="G737" s="28" t="str">
        <f t="shared" si="70"/>
        <v>50641.661</v>
      </c>
      <c r="H737" s="58">
        <f t="shared" si="71"/>
        <v>10729</v>
      </c>
      <c r="I737" s="67" t="s">
        <v>3110</v>
      </c>
      <c r="J737" s="68" t="s">
        <v>3111</v>
      </c>
      <c r="K737" s="67">
        <v>10729</v>
      </c>
      <c r="L737" s="67" t="s">
        <v>2837</v>
      </c>
      <c r="M737" s="68" t="s">
        <v>441</v>
      </c>
      <c r="N737" s="68"/>
      <c r="O737" s="69" t="s">
        <v>3098</v>
      </c>
      <c r="P737" s="69" t="s">
        <v>3088</v>
      </c>
    </row>
    <row r="738" spans="1:16" ht="13.5" thickBot="1" x14ac:dyDescent="0.25">
      <c r="A738" s="58" t="str">
        <f t="shared" si="66"/>
        <v> AOEB 5 </v>
      </c>
      <c r="B738" s="30" t="str">
        <f t="shared" si="67"/>
        <v>I</v>
      </c>
      <c r="C738" s="58">
        <f t="shared" si="68"/>
        <v>50641.661</v>
      </c>
      <c r="D738" s="28" t="str">
        <f t="shared" si="69"/>
        <v>vis</v>
      </c>
      <c r="E738" s="66" t="e">
        <f>VLOOKUP(C738,Active!C$21:E$973,3,FALSE)</f>
        <v>#N/A</v>
      </c>
      <c r="F738" s="30" t="s">
        <v>425</v>
      </c>
      <c r="G738" s="28" t="str">
        <f t="shared" si="70"/>
        <v>50641.661</v>
      </c>
      <c r="H738" s="58">
        <f t="shared" si="71"/>
        <v>10729</v>
      </c>
      <c r="I738" s="67" t="s">
        <v>3110</v>
      </c>
      <c r="J738" s="68" t="s">
        <v>3111</v>
      </c>
      <c r="K738" s="67">
        <v>10729</v>
      </c>
      <c r="L738" s="67" t="s">
        <v>2837</v>
      </c>
      <c r="M738" s="68" t="s">
        <v>2915</v>
      </c>
      <c r="N738" s="68"/>
      <c r="O738" s="69" t="s">
        <v>3112</v>
      </c>
      <c r="P738" s="69" t="s">
        <v>3088</v>
      </c>
    </row>
    <row r="739" spans="1:16" ht="13.5" thickBot="1" x14ac:dyDescent="0.25">
      <c r="A739" s="58" t="str">
        <f t="shared" si="66"/>
        <v> BBS 115 </v>
      </c>
      <c r="B739" s="30" t="str">
        <f t="shared" si="67"/>
        <v>I</v>
      </c>
      <c r="C739" s="58">
        <f t="shared" si="68"/>
        <v>50642.482000000004</v>
      </c>
      <c r="D739" s="28" t="str">
        <f t="shared" si="69"/>
        <v>vis</v>
      </c>
      <c r="E739" s="66" t="e">
        <f>VLOOKUP(C739,Active!C$21:E$973,3,FALSE)</f>
        <v>#N/A</v>
      </c>
      <c r="F739" s="30" t="s">
        <v>425</v>
      </c>
      <c r="G739" s="28" t="str">
        <f t="shared" si="70"/>
        <v>50642.482</v>
      </c>
      <c r="H739" s="58">
        <f t="shared" si="71"/>
        <v>10730</v>
      </c>
      <c r="I739" s="67" t="s">
        <v>3113</v>
      </c>
      <c r="J739" s="68" t="s">
        <v>3114</v>
      </c>
      <c r="K739" s="67">
        <v>10730</v>
      </c>
      <c r="L739" s="67" t="s">
        <v>1</v>
      </c>
      <c r="M739" s="68" t="s">
        <v>441</v>
      </c>
      <c r="N739" s="68"/>
      <c r="O739" s="69" t="s">
        <v>1301</v>
      </c>
      <c r="P739" s="69" t="s">
        <v>3077</v>
      </c>
    </row>
    <row r="740" spans="1:16" ht="13.5" thickBot="1" x14ac:dyDescent="0.25">
      <c r="A740" s="58" t="str">
        <f t="shared" si="66"/>
        <v> AOEB 4 </v>
      </c>
      <c r="B740" s="30" t="str">
        <f t="shared" si="67"/>
        <v>I</v>
      </c>
      <c r="C740" s="58">
        <f t="shared" si="68"/>
        <v>50650.659</v>
      </c>
      <c r="D740" s="28" t="str">
        <f t="shared" si="69"/>
        <v>vis</v>
      </c>
      <c r="E740" s="66" t="e">
        <f>VLOOKUP(C740,Active!C$21:E$973,3,FALSE)</f>
        <v>#N/A</v>
      </c>
      <c r="F740" s="30" t="s">
        <v>425</v>
      </c>
      <c r="G740" s="28" t="str">
        <f t="shared" si="70"/>
        <v>50650.659</v>
      </c>
      <c r="H740" s="58">
        <f t="shared" si="71"/>
        <v>10740</v>
      </c>
      <c r="I740" s="67" t="s">
        <v>3115</v>
      </c>
      <c r="J740" s="68" t="s">
        <v>3116</v>
      </c>
      <c r="K740" s="67">
        <v>10740</v>
      </c>
      <c r="L740" s="67" t="s">
        <v>1276</v>
      </c>
      <c r="M740" s="68" t="s">
        <v>441</v>
      </c>
      <c r="N740" s="68"/>
      <c r="O740" s="69" t="s">
        <v>3085</v>
      </c>
      <c r="P740" s="69" t="s">
        <v>2809</v>
      </c>
    </row>
    <row r="741" spans="1:16" ht="13.5" thickBot="1" x14ac:dyDescent="0.25">
      <c r="A741" s="58" t="str">
        <f t="shared" si="66"/>
        <v> AOEB 5 </v>
      </c>
      <c r="B741" s="30" t="str">
        <f t="shared" si="67"/>
        <v>I</v>
      </c>
      <c r="C741" s="58">
        <f t="shared" si="68"/>
        <v>50654.752</v>
      </c>
      <c r="D741" s="28" t="str">
        <f t="shared" si="69"/>
        <v>vis</v>
      </c>
      <c r="E741" s="66" t="e">
        <f>VLOOKUP(C741,Active!C$21:E$973,3,FALSE)</f>
        <v>#N/A</v>
      </c>
      <c r="F741" s="30" t="s">
        <v>425</v>
      </c>
      <c r="G741" s="28" t="str">
        <f t="shared" si="70"/>
        <v>50654.752</v>
      </c>
      <c r="H741" s="58">
        <f t="shared" si="71"/>
        <v>10745</v>
      </c>
      <c r="I741" s="67" t="s">
        <v>3117</v>
      </c>
      <c r="J741" s="68" t="s">
        <v>3118</v>
      </c>
      <c r="K741" s="67">
        <v>10745</v>
      </c>
      <c r="L741" s="67" t="s">
        <v>2518</v>
      </c>
      <c r="M741" s="68" t="s">
        <v>441</v>
      </c>
      <c r="N741" s="68"/>
      <c r="O741" s="69" t="s">
        <v>3119</v>
      </c>
      <c r="P741" s="69" t="s">
        <v>3088</v>
      </c>
    </row>
    <row r="742" spans="1:16" ht="13.5" thickBot="1" x14ac:dyDescent="0.25">
      <c r="A742" s="58" t="str">
        <f t="shared" si="66"/>
        <v> AOEB 5 </v>
      </c>
      <c r="B742" s="30" t="str">
        <f t="shared" si="67"/>
        <v>I</v>
      </c>
      <c r="C742" s="58">
        <f t="shared" si="68"/>
        <v>50655.572999999997</v>
      </c>
      <c r="D742" s="28" t="str">
        <f t="shared" si="69"/>
        <v>vis</v>
      </c>
      <c r="E742" s="66" t="e">
        <f>VLOOKUP(C742,Active!C$21:E$973,3,FALSE)</f>
        <v>#N/A</v>
      </c>
      <c r="F742" s="30" t="s">
        <v>425</v>
      </c>
      <c r="G742" s="28" t="str">
        <f t="shared" si="70"/>
        <v>50655.573</v>
      </c>
      <c r="H742" s="58">
        <f t="shared" si="71"/>
        <v>10746</v>
      </c>
      <c r="I742" s="67" t="s">
        <v>3120</v>
      </c>
      <c r="J742" s="68" t="s">
        <v>3121</v>
      </c>
      <c r="K742" s="67">
        <v>10746</v>
      </c>
      <c r="L742" s="67" t="s">
        <v>2695</v>
      </c>
      <c r="M742" s="68" t="s">
        <v>441</v>
      </c>
      <c r="N742" s="68"/>
      <c r="O742" s="69" t="s">
        <v>3101</v>
      </c>
      <c r="P742" s="69" t="s">
        <v>3088</v>
      </c>
    </row>
    <row r="743" spans="1:16" ht="13.5" thickBot="1" x14ac:dyDescent="0.25">
      <c r="A743" s="58" t="str">
        <f t="shared" si="66"/>
        <v> BBS 116 </v>
      </c>
      <c r="B743" s="30" t="str">
        <f t="shared" si="67"/>
        <v>I</v>
      </c>
      <c r="C743" s="58">
        <f t="shared" si="68"/>
        <v>50665.39</v>
      </c>
      <c r="D743" s="28" t="str">
        <f t="shared" si="69"/>
        <v>vis</v>
      </c>
      <c r="E743" s="66" t="e">
        <f>VLOOKUP(C743,Active!C$21:E$973,3,FALSE)</f>
        <v>#N/A</v>
      </c>
      <c r="F743" s="30" t="s">
        <v>425</v>
      </c>
      <c r="G743" s="28" t="str">
        <f t="shared" si="70"/>
        <v>50665.390</v>
      </c>
      <c r="H743" s="58">
        <f t="shared" si="71"/>
        <v>10758</v>
      </c>
      <c r="I743" s="67" t="s">
        <v>3122</v>
      </c>
      <c r="J743" s="68" t="s">
        <v>3123</v>
      </c>
      <c r="K743" s="67">
        <v>10758</v>
      </c>
      <c r="L743" s="67" t="s">
        <v>2695</v>
      </c>
      <c r="M743" s="68" t="s">
        <v>441</v>
      </c>
      <c r="N743" s="68"/>
      <c r="O743" s="69" t="s">
        <v>2716</v>
      </c>
      <c r="P743" s="69" t="s">
        <v>3124</v>
      </c>
    </row>
    <row r="744" spans="1:16" ht="13.5" thickBot="1" x14ac:dyDescent="0.25">
      <c r="A744" s="58" t="str">
        <f t="shared" si="66"/>
        <v> BBS 115 </v>
      </c>
      <c r="B744" s="30" t="str">
        <f t="shared" si="67"/>
        <v>I</v>
      </c>
      <c r="C744" s="58">
        <f t="shared" si="68"/>
        <v>50665.392</v>
      </c>
      <c r="D744" s="28" t="str">
        <f t="shared" si="69"/>
        <v>vis</v>
      </c>
      <c r="E744" s="66" t="e">
        <f>VLOOKUP(C744,Active!C$21:E$973,3,FALSE)</f>
        <v>#N/A</v>
      </c>
      <c r="F744" s="30" t="s">
        <v>425</v>
      </c>
      <c r="G744" s="28" t="str">
        <f t="shared" si="70"/>
        <v>50665.392</v>
      </c>
      <c r="H744" s="58">
        <f t="shared" si="71"/>
        <v>10758</v>
      </c>
      <c r="I744" s="67" t="s">
        <v>3125</v>
      </c>
      <c r="J744" s="68" t="s">
        <v>3126</v>
      </c>
      <c r="K744" s="67">
        <v>10758</v>
      </c>
      <c r="L744" s="67" t="s">
        <v>1424</v>
      </c>
      <c r="M744" s="68" t="s">
        <v>441</v>
      </c>
      <c r="N744" s="68"/>
      <c r="O744" s="69" t="s">
        <v>1301</v>
      </c>
      <c r="P744" s="69" t="s">
        <v>3077</v>
      </c>
    </row>
    <row r="745" spans="1:16" ht="13.5" thickBot="1" x14ac:dyDescent="0.25">
      <c r="A745" s="58" t="str">
        <f t="shared" si="66"/>
        <v> AOEB 5 </v>
      </c>
      <c r="B745" s="30" t="str">
        <f t="shared" si="67"/>
        <v>I</v>
      </c>
      <c r="C745" s="58">
        <f t="shared" si="68"/>
        <v>50668.661999999997</v>
      </c>
      <c r="D745" s="28" t="str">
        <f t="shared" si="69"/>
        <v>vis</v>
      </c>
      <c r="E745" s="66" t="e">
        <f>VLOOKUP(C745,Active!C$21:E$973,3,FALSE)</f>
        <v>#N/A</v>
      </c>
      <c r="F745" s="30" t="s">
        <v>425</v>
      </c>
      <c r="G745" s="28" t="str">
        <f t="shared" si="70"/>
        <v>50668.662</v>
      </c>
      <c r="H745" s="58">
        <f t="shared" si="71"/>
        <v>10762</v>
      </c>
      <c r="I745" s="67" t="s">
        <v>3132</v>
      </c>
      <c r="J745" s="68" t="s">
        <v>3133</v>
      </c>
      <c r="K745" s="67">
        <v>10762</v>
      </c>
      <c r="L745" s="67" t="s">
        <v>2521</v>
      </c>
      <c r="M745" s="68" t="s">
        <v>441</v>
      </c>
      <c r="N745" s="68"/>
      <c r="O745" s="69" t="s">
        <v>3134</v>
      </c>
      <c r="P745" s="69" t="s">
        <v>3088</v>
      </c>
    </row>
    <row r="746" spans="1:16" ht="13.5" thickBot="1" x14ac:dyDescent="0.25">
      <c r="A746" s="58" t="str">
        <f t="shared" si="66"/>
        <v> BBS 116 </v>
      </c>
      <c r="B746" s="30" t="str">
        <f t="shared" si="67"/>
        <v>I</v>
      </c>
      <c r="C746" s="58">
        <f t="shared" si="68"/>
        <v>50701.377999999997</v>
      </c>
      <c r="D746" s="28" t="str">
        <f t="shared" si="69"/>
        <v>vis</v>
      </c>
      <c r="E746" s="66" t="e">
        <f>VLOOKUP(C746,Active!C$21:E$973,3,FALSE)</f>
        <v>#N/A</v>
      </c>
      <c r="F746" s="30" t="s">
        <v>425</v>
      </c>
      <c r="G746" s="28" t="str">
        <f t="shared" si="70"/>
        <v>50701.378</v>
      </c>
      <c r="H746" s="58">
        <f t="shared" si="71"/>
        <v>10802</v>
      </c>
      <c r="I746" s="67" t="s">
        <v>3138</v>
      </c>
      <c r="J746" s="68" t="s">
        <v>3139</v>
      </c>
      <c r="K746" s="67">
        <v>10802</v>
      </c>
      <c r="L746" s="67" t="s">
        <v>2541</v>
      </c>
      <c r="M746" s="68" t="s">
        <v>441</v>
      </c>
      <c r="N746" s="68"/>
      <c r="O746" s="69" t="s">
        <v>1301</v>
      </c>
      <c r="P746" s="69" t="s">
        <v>3124</v>
      </c>
    </row>
    <row r="747" spans="1:16" ht="13.5" thickBot="1" x14ac:dyDescent="0.25">
      <c r="A747" s="58" t="str">
        <f t="shared" si="66"/>
        <v> BBS 116 </v>
      </c>
      <c r="B747" s="30" t="str">
        <f t="shared" si="67"/>
        <v>I</v>
      </c>
      <c r="C747" s="58">
        <f t="shared" si="68"/>
        <v>50710.383999999998</v>
      </c>
      <c r="D747" s="28" t="str">
        <f t="shared" si="69"/>
        <v>vis</v>
      </c>
      <c r="E747" s="66" t="e">
        <f>VLOOKUP(C747,Active!C$21:E$973,3,FALSE)</f>
        <v>#N/A</v>
      </c>
      <c r="F747" s="30" t="s">
        <v>425</v>
      </c>
      <c r="G747" s="28" t="str">
        <f t="shared" si="70"/>
        <v>50710.384</v>
      </c>
      <c r="H747" s="58">
        <f t="shared" si="71"/>
        <v>10813</v>
      </c>
      <c r="I747" s="67" t="s">
        <v>3140</v>
      </c>
      <c r="J747" s="68" t="s">
        <v>3141</v>
      </c>
      <c r="K747" s="67">
        <v>10813</v>
      </c>
      <c r="L747" s="67" t="s">
        <v>1</v>
      </c>
      <c r="M747" s="68" t="s">
        <v>441</v>
      </c>
      <c r="N747" s="68"/>
      <c r="O747" s="69" t="s">
        <v>2379</v>
      </c>
      <c r="P747" s="69" t="s">
        <v>3124</v>
      </c>
    </row>
    <row r="748" spans="1:16" ht="13.5" thickBot="1" x14ac:dyDescent="0.25">
      <c r="A748" s="58" t="str">
        <f t="shared" si="66"/>
        <v> AOEB 5 </v>
      </c>
      <c r="B748" s="30" t="str">
        <f t="shared" si="67"/>
        <v>I</v>
      </c>
      <c r="C748" s="58">
        <f t="shared" si="68"/>
        <v>50713.654000000002</v>
      </c>
      <c r="D748" s="28" t="str">
        <f t="shared" si="69"/>
        <v>vis</v>
      </c>
      <c r="E748" s="66" t="e">
        <f>VLOOKUP(C748,Active!C$21:E$973,3,FALSE)</f>
        <v>#N/A</v>
      </c>
      <c r="F748" s="30" t="s">
        <v>425</v>
      </c>
      <c r="G748" s="28" t="str">
        <f t="shared" si="70"/>
        <v>50713.654</v>
      </c>
      <c r="H748" s="58">
        <f t="shared" si="71"/>
        <v>10817</v>
      </c>
      <c r="I748" s="67" t="s">
        <v>3142</v>
      </c>
      <c r="J748" s="68" t="s">
        <v>3143</v>
      </c>
      <c r="K748" s="67">
        <v>10817</v>
      </c>
      <c r="L748" s="67" t="s">
        <v>2954</v>
      </c>
      <c r="M748" s="68" t="s">
        <v>441</v>
      </c>
      <c r="N748" s="68"/>
      <c r="O748" s="69" t="s">
        <v>3119</v>
      </c>
      <c r="P748" s="69" t="s">
        <v>3088</v>
      </c>
    </row>
    <row r="749" spans="1:16" ht="13.5" thickBot="1" x14ac:dyDescent="0.25">
      <c r="A749" s="58" t="str">
        <f t="shared" si="66"/>
        <v> BBS 116 </v>
      </c>
      <c r="B749" s="30" t="str">
        <f t="shared" si="67"/>
        <v>I</v>
      </c>
      <c r="C749" s="58">
        <f t="shared" si="68"/>
        <v>50751.288</v>
      </c>
      <c r="D749" s="28" t="str">
        <f t="shared" si="69"/>
        <v>vis</v>
      </c>
      <c r="E749" s="66" t="e">
        <f>VLOOKUP(C749,Active!C$21:E$973,3,FALSE)</f>
        <v>#N/A</v>
      </c>
      <c r="F749" s="30" t="s">
        <v>425</v>
      </c>
      <c r="G749" s="28" t="str">
        <f t="shared" si="70"/>
        <v>50751.288</v>
      </c>
      <c r="H749" s="58">
        <f t="shared" si="71"/>
        <v>10863</v>
      </c>
      <c r="I749" s="67" t="s">
        <v>3144</v>
      </c>
      <c r="J749" s="68" t="s">
        <v>3145</v>
      </c>
      <c r="K749" s="67">
        <v>10863</v>
      </c>
      <c r="L749" s="67" t="s">
        <v>2518</v>
      </c>
      <c r="M749" s="68" t="s">
        <v>441</v>
      </c>
      <c r="N749" s="68"/>
      <c r="O749" s="69" t="s">
        <v>1301</v>
      </c>
      <c r="P749" s="69" t="s">
        <v>3124</v>
      </c>
    </row>
    <row r="750" spans="1:16" ht="13.5" thickBot="1" x14ac:dyDescent="0.25">
      <c r="A750" s="58" t="str">
        <f t="shared" si="66"/>
        <v> BBS 117 </v>
      </c>
      <c r="B750" s="30" t="str">
        <f t="shared" si="67"/>
        <v>I</v>
      </c>
      <c r="C750" s="58">
        <f t="shared" si="68"/>
        <v>50857.64</v>
      </c>
      <c r="D750" s="28" t="str">
        <f t="shared" si="69"/>
        <v>vis</v>
      </c>
      <c r="E750" s="66" t="e">
        <f>VLOOKUP(C750,Active!C$21:E$973,3,FALSE)</f>
        <v>#N/A</v>
      </c>
      <c r="F750" s="30" t="s">
        <v>425</v>
      </c>
      <c r="G750" s="28" t="str">
        <f t="shared" si="70"/>
        <v>50857.640</v>
      </c>
      <c r="H750" s="58">
        <f t="shared" si="71"/>
        <v>10993</v>
      </c>
      <c r="I750" s="67" t="s">
        <v>3146</v>
      </c>
      <c r="J750" s="68" t="s">
        <v>3147</v>
      </c>
      <c r="K750" s="67">
        <v>10993</v>
      </c>
      <c r="L750" s="67" t="s">
        <v>2954</v>
      </c>
      <c r="M750" s="68" t="s">
        <v>441</v>
      </c>
      <c r="N750" s="68"/>
      <c r="O750" s="69" t="s">
        <v>1234</v>
      </c>
      <c r="P750" s="69" t="s">
        <v>3148</v>
      </c>
    </row>
    <row r="751" spans="1:16" ht="13.5" thickBot="1" x14ac:dyDescent="0.25">
      <c r="A751" s="58" t="str">
        <f t="shared" si="66"/>
        <v> AOEB 5 </v>
      </c>
      <c r="B751" s="30" t="str">
        <f t="shared" si="67"/>
        <v>I</v>
      </c>
      <c r="C751" s="58">
        <f t="shared" si="68"/>
        <v>50928.811000000002</v>
      </c>
      <c r="D751" s="28" t="str">
        <f t="shared" si="69"/>
        <v>vis</v>
      </c>
      <c r="E751" s="66" t="e">
        <f>VLOOKUP(C751,Active!C$21:E$973,3,FALSE)</f>
        <v>#N/A</v>
      </c>
      <c r="F751" s="30" t="s">
        <v>425</v>
      </c>
      <c r="G751" s="28" t="str">
        <f t="shared" si="70"/>
        <v>50928.811</v>
      </c>
      <c r="H751" s="58">
        <f t="shared" si="71"/>
        <v>11080</v>
      </c>
      <c r="I751" s="67" t="s">
        <v>3149</v>
      </c>
      <c r="J751" s="68" t="s">
        <v>3150</v>
      </c>
      <c r="K751" s="67">
        <v>11080</v>
      </c>
      <c r="L751" s="67" t="s">
        <v>1566</v>
      </c>
      <c r="M751" s="68" t="s">
        <v>441</v>
      </c>
      <c r="N751" s="68"/>
      <c r="O751" s="69" t="s">
        <v>1221</v>
      </c>
      <c r="P751" s="69" t="s">
        <v>3088</v>
      </c>
    </row>
    <row r="752" spans="1:16" ht="13.5" thickBot="1" x14ac:dyDescent="0.25">
      <c r="A752" s="58" t="str">
        <f t="shared" si="66"/>
        <v> AOEB 5 </v>
      </c>
      <c r="B752" s="30" t="str">
        <f t="shared" si="67"/>
        <v>I</v>
      </c>
      <c r="C752" s="58">
        <f t="shared" si="68"/>
        <v>50951.718999999997</v>
      </c>
      <c r="D752" s="28" t="str">
        <f t="shared" si="69"/>
        <v>vis</v>
      </c>
      <c r="E752" s="66" t="e">
        <f>VLOOKUP(C752,Active!C$21:E$973,3,FALSE)</f>
        <v>#N/A</v>
      </c>
      <c r="F752" s="30" t="s">
        <v>425</v>
      </c>
      <c r="G752" s="28" t="str">
        <f t="shared" si="70"/>
        <v>50951.719</v>
      </c>
      <c r="H752" s="58">
        <f t="shared" si="71"/>
        <v>11108</v>
      </c>
      <c r="I752" s="67" t="s">
        <v>3151</v>
      </c>
      <c r="J752" s="68" t="s">
        <v>3152</v>
      </c>
      <c r="K752" s="67">
        <v>11108</v>
      </c>
      <c r="L752" s="67" t="s">
        <v>1276</v>
      </c>
      <c r="M752" s="68" t="s">
        <v>441</v>
      </c>
      <c r="N752" s="68"/>
      <c r="O752" s="69" t="s">
        <v>1221</v>
      </c>
      <c r="P752" s="69" t="s">
        <v>3088</v>
      </c>
    </row>
    <row r="753" spans="1:16" ht="13.5" thickBot="1" x14ac:dyDescent="0.25">
      <c r="A753" s="58" t="str">
        <f t="shared" si="66"/>
        <v> AOEB 5 </v>
      </c>
      <c r="B753" s="30" t="str">
        <f t="shared" si="67"/>
        <v>I</v>
      </c>
      <c r="C753" s="58">
        <f t="shared" si="68"/>
        <v>50960.718000000001</v>
      </c>
      <c r="D753" s="28" t="str">
        <f t="shared" si="69"/>
        <v>vis</v>
      </c>
      <c r="E753" s="66" t="e">
        <f>VLOOKUP(C753,Active!C$21:E$973,3,FALSE)</f>
        <v>#N/A</v>
      </c>
      <c r="F753" s="30" t="s">
        <v>425</v>
      </c>
      <c r="G753" s="28" t="str">
        <f t="shared" si="70"/>
        <v>50960.718</v>
      </c>
      <c r="H753" s="58">
        <f t="shared" si="71"/>
        <v>11119</v>
      </c>
      <c r="I753" s="67" t="s">
        <v>3153</v>
      </c>
      <c r="J753" s="68" t="s">
        <v>3154</v>
      </c>
      <c r="K753" s="67">
        <v>11119</v>
      </c>
      <c r="L753" s="67" t="s">
        <v>1276</v>
      </c>
      <c r="M753" s="68" t="s">
        <v>441</v>
      </c>
      <c r="N753" s="68"/>
      <c r="O753" s="69" t="s">
        <v>2370</v>
      </c>
      <c r="P753" s="69" t="s">
        <v>3088</v>
      </c>
    </row>
    <row r="754" spans="1:16" ht="13.5" thickBot="1" x14ac:dyDescent="0.25">
      <c r="A754" s="58" t="str">
        <f t="shared" si="66"/>
        <v> BBS 118 </v>
      </c>
      <c r="B754" s="30" t="str">
        <f t="shared" si="67"/>
        <v>I</v>
      </c>
      <c r="C754" s="58">
        <f t="shared" si="68"/>
        <v>50970.534</v>
      </c>
      <c r="D754" s="28" t="str">
        <f t="shared" si="69"/>
        <v>vis</v>
      </c>
      <c r="E754" s="66" t="e">
        <f>VLOOKUP(C754,Active!C$21:E$973,3,FALSE)</f>
        <v>#N/A</v>
      </c>
      <c r="F754" s="30" t="s">
        <v>425</v>
      </c>
      <c r="G754" s="28" t="str">
        <f t="shared" si="70"/>
        <v>50970.534</v>
      </c>
      <c r="H754" s="58">
        <f t="shared" si="71"/>
        <v>11131</v>
      </c>
      <c r="I754" s="67" t="s">
        <v>3155</v>
      </c>
      <c r="J754" s="68" t="s">
        <v>3156</v>
      </c>
      <c r="K754" s="67">
        <v>11131</v>
      </c>
      <c r="L754" s="67" t="s">
        <v>1566</v>
      </c>
      <c r="M754" s="68" t="s">
        <v>441</v>
      </c>
      <c r="N754" s="68"/>
      <c r="O754" s="69" t="s">
        <v>1234</v>
      </c>
      <c r="P754" s="69" t="s">
        <v>3157</v>
      </c>
    </row>
    <row r="755" spans="1:16" ht="13.5" thickBot="1" x14ac:dyDescent="0.25">
      <c r="A755" s="58" t="str">
        <f t="shared" si="66"/>
        <v> AOEB 5 </v>
      </c>
      <c r="B755" s="30" t="str">
        <f t="shared" si="67"/>
        <v>I</v>
      </c>
      <c r="C755" s="58">
        <f t="shared" si="68"/>
        <v>50973.809399999998</v>
      </c>
      <c r="D755" s="28" t="str">
        <f t="shared" si="69"/>
        <v>vis</v>
      </c>
      <c r="E755" s="66" t="e">
        <f>VLOOKUP(C755,Active!C$21:E$973,3,FALSE)</f>
        <v>#N/A</v>
      </c>
      <c r="F755" s="30" t="s">
        <v>425</v>
      </c>
      <c r="G755" s="28" t="str">
        <f t="shared" si="70"/>
        <v>50973.8094</v>
      </c>
      <c r="H755" s="58">
        <f t="shared" si="71"/>
        <v>11135</v>
      </c>
      <c r="I755" s="67" t="s">
        <v>3158</v>
      </c>
      <c r="J755" s="68" t="s">
        <v>3159</v>
      </c>
      <c r="K755" s="67">
        <v>11135</v>
      </c>
      <c r="L755" s="67" t="s">
        <v>3160</v>
      </c>
      <c r="M755" s="68" t="s">
        <v>2915</v>
      </c>
      <c r="N755" s="68"/>
      <c r="O755" s="69" t="s">
        <v>3161</v>
      </c>
      <c r="P755" s="69" t="s">
        <v>3088</v>
      </c>
    </row>
    <row r="756" spans="1:16" ht="13.5" thickBot="1" x14ac:dyDescent="0.25">
      <c r="A756" s="58" t="str">
        <f t="shared" si="66"/>
        <v> AOEB 5 </v>
      </c>
      <c r="B756" s="30" t="str">
        <f t="shared" si="67"/>
        <v>I</v>
      </c>
      <c r="C756" s="58">
        <f t="shared" si="68"/>
        <v>50978.716</v>
      </c>
      <c r="D756" s="28" t="str">
        <f t="shared" si="69"/>
        <v>vis</v>
      </c>
      <c r="E756" s="66" t="e">
        <f>VLOOKUP(C756,Active!C$21:E$973,3,FALSE)</f>
        <v>#N/A</v>
      </c>
      <c r="F756" s="30" t="s">
        <v>425</v>
      </c>
      <c r="G756" s="28" t="str">
        <f t="shared" si="70"/>
        <v>50978.716</v>
      </c>
      <c r="H756" s="58">
        <f t="shared" si="71"/>
        <v>11141</v>
      </c>
      <c r="I756" s="67" t="s">
        <v>3162</v>
      </c>
      <c r="J756" s="68" t="s">
        <v>3163</v>
      </c>
      <c r="K756" s="67">
        <v>11141</v>
      </c>
      <c r="L756" s="67" t="s">
        <v>1276</v>
      </c>
      <c r="M756" s="68" t="s">
        <v>441</v>
      </c>
      <c r="N756" s="68"/>
      <c r="O756" s="69" t="s">
        <v>2370</v>
      </c>
      <c r="P756" s="69" t="s">
        <v>3088</v>
      </c>
    </row>
    <row r="757" spans="1:16" ht="13.5" thickBot="1" x14ac:dyDescent="0.25">
      <c r="A757" s="58" t="str">
        <f t="shared" si="66"/>
        <v> AOEB 5 </v>
      </c>
      <c r="B757" s="30" t="str">
        <f t="shared" si="67"/>
        <v>I</v>
      </c>
      <c r="C757" s="58">
        <f t="shared" si="68"/>
        <v>50978.716999999997</v>
      </c>
      <c r="D757" s="28" t="str">
        <f t="shared" si="69"/>
        <v>vis</v>
      </c>
      <c r="E757" s="66" t="e">
        <f>VLOOKUP(C757,Active!C$21:E$973,3,FALSE)</f>
        <v>#N/A</v>
      </c>
      <c r="F757" s="30" t="s">
        <v>425</v>
      </c>
      <c r="G757" s="28" t="str">
        <f t="shared" si="70"/>
        <v>50978.717</v>
      </c>
      <c r="H757" s="58">
        <f t="shared" si="71"/>
        <v>11141</v>
      </c>
      <c r="I757" s="67" t="s">
        <v>3164</v>
      </c>
      <c r="J757" s="68" t="s">
        <v>3165</v>
      </c>
      <c r="K757" s="67">
        <v>11141</v>
      </c>
      <c r="L757" s="67" t="s">
        <v>2837</v>
      </c>
      <c r="M757" s="68" t="s">
        <v>441</v>
      </c>
      <c r="N757" s="68"/>
      <c r="O757" s="69" t="s">
        <v>3080</v>
      </c>
      <c r="P757" s="69" t="s">
        <v>3088</v>
      </c>
    </row>
    <row r="758" spans="1:16" ht="13.5" thickBot="1" x14ac:dyDescent="0.25">
      <c r="A758" s="58" t="str">
        <f t="shared" si="66"/>
        <v> AOEB 5 </v>
      </c>
      <c r="B758" s="30" t="str">
        <f t="shared" si="67"/>
        <v>I</v>
      </c>
      <c r="C758" s="58">
        <f t="shared" si="68"/>
        <v>50991.800999999999</v>
      </c>
      <c r="D758" s="28" t="str">
        <f t="shared" si="69"/>
        <v>vis</v>
      </c>
      <c r="E758" s="66" t="e">
        <f>VLOOKUP(C758,Active!C$21:E$973,3,FALSE)</f>
        <v>#N/A</v>
      </c>
      <c r="F758" s="30" t="s">
        <v>425</v>
      </c>
      <c r="G758" s="28" t="str">
        <f t="shared" si="70"/>
        <v>50991.801</v>
      </c>
      <c r="H758" s="58">
        <f t="shared" si="71"/>
        <v>11157</v>
      </c>
      <c r="I758" s="67" t="s">
        <v>3166</v>
      </c>
      <c r="J758" s="68" t="s">
        <v>3167</v>
      </c>
      <c r="K758" s="67">
        <v>11157</v>
      </c>
      <c r="L758" s="67" t="s">
        <v>3108</v>
      </c>
      <c r="M758" s="68" t="s">
        <v>441</v>
      </c>
      <c r="N758" s="68"/>
      <c r="O758" s="69" t="s">
        <v>2370</v>
      </c>
      <c r="P758" s="69" t="s">
        <v>3088</v>
      </c>
    </row>
    <row r="759" spans="1:16" ht="13.5" thickBot="1" x14ac:dyDescent="0.25">
      <c r="A759" s="58" t="str">
        <f t="shared" si="66"/>
        <v> AOEB 5 </v>
      </c>
      <c r="B759" s="30" t="str">
        <f t="shared" si="67"/>
        <v>I</v>
      </c>
      <c r="C759" s="58">
        <f t="shared" si="68"/>
        <v>51005.714</v>
      </c>
      <c r="D759" s="28" t="str">
        <f t="shared" si="69"/>
        <v>vis</v>
      </c>
      <c r="E759" s="66" t="e">
        <f>VLOOKUP(C759,Active!C$21:E$973,3,FALSE)</f>
        <v>#N/A</v>
      </c>
      <c r="F759" s="30" t="s">
        <v>425</v>
      </c>
      <c r="G759" s="28" t="str">
        <f t="shared" si="70"/>
        <v>51005.714</v>
      </c>
      <c r="H759" s="58">
        <f t="shared" si="71"/>
        <v>11174</v>
      </c>
      <c r="I759" s="67" t="s">
        <v>3168</v>
      </c>
      <c r="J759" s="68" t="s">
        <v>3169</v>
      </c>
      <c r="K759" s="67">
        <v>11174</v>
      </c>
      <c r="L759" s="67" t="s">
        <v>2837</v>
      </c>
      <c r="M759" s="68" t="s">
        <v>441</v>
      </c>
      <c r="N759" s="68"/>
      <c r="O759" s="69" t="s">
        <v>3119</v>
      </c>
      <c r="P759" s="69" t="s">
        <v>3088</v>
      </c>
    </row>
    <row r="760" spans="1:16" ht="13.5" thickBot="1" x14ac:dyDescent="0.25">
      <c r="A760" s="58" t="str">
        <f t="shared" si="66"/>
        <v> AOEB 5 </v>
      </c>
      <c r="B760" s="30" t="str">
        <f t="shared" si="67"/>
        <v>I</v>
      </c>
      <c r="C760" s="58">
        <f t="shared" si="68"/>
        <v>51014.716</v>
      </c>
      <c r="D760" s="28" t="str">
        <f t="shared" si="69"/>
        <v>vis</v>
      </c>
      <c r="E760" s="66" t="e">
        <f>VLOOKUP(C760,Active!C$21:E$973,3,FALSE)</f>
        <v>#N/A</v>
      </c>
      <c r="F760" s="30" t="s">
        <v>425</v>
      </c>
      <c r="G760" s="28" t="str">
        <f t="shared" si="70"/>
        <v>51014.716</v>
      </c>
      <c r="H760" s="58">
        <f t="shared" si="71"/>
        <v>11185</v>
      </c>
      <c r="I760" s="67" t="s">
        <v>3176</v>
      </c>
      <c r="J760" s="68" t="s">
        <v>3177</v>
      </c>
      <c r="K760" s="67">
        <v>11185</v>
      </c>
      <c r="L760" s="67" t="s">
        <v>1</v>
      </c>
      <c r="M760" s="68" t="s">
        <v>441</v>
      </c>
      <c r="N760" s="68"/>
      <c r="O760" s="69" t="s">
        <v>3080</v>
      </c>
      <c r="P760" s="69" t="s">
        <v>3088</v>
      </c>
    </row>
    <row r="761" spans="1:16" ht="13.5" thickBot="1" x14ac:dyDescent="0.25">
      <c r="A761" s="58" t="str">
        <f t="shared" si="66"/>
        <v> AOEB 5 </v>
      </c>
      <c r="B761" s="30" t="str">
        <f t="shared" si="67"/>
        <v>I</v>
      </c>
      <c r="C761" s="58">
        <f t="shared" si="68"/>
        <v>51023.713600000003</v>
      </c>
      <c r="D761" s="28" t="str">
        <f t="shared" si="69"/>
        <v>vis</v>
      </c>
      <c r="E761" s="66" t="e">
        <f>VLOOKUP(C761,Active!C$21:E$973,3,FALSE)</f>
        <v>#N/A</v>
      </c>
      <c r="F761" s="30" t="s">
        <v>425</v>
      </c>
      <c r="G761" s="28" t="str">
        <f t="shared" si="70"/>
        <v>51023.7136</v>
      </c>
      <c r="H761" s="58">
        <f t="shared" si="71"/>
        <v>11196</v>
      </c>
      <c r="I761" s="67" t="s">
        <v>3178</v>
      </c>
      <c r="J761" s="68" t="s">
        <v>3179</v>
      </c>
      <c r="K761" s="67">
        <v>11196</v>
      </c>
      <c r="L761" s="67" t="s">
        <v>3180</v>
      </c>
      <c r="M761" s="68" t="s">
        <v>2915</v>
      </c>
      <c r="N761" s="68"/>
      <c r="O761" s="69" t="s">
        <v>3112</v>
      </c>
      <c r="P761" s="69" t="s">
        <v>3088</v>
      </c>
    </row>
    <row r="762" spans="1:16" ht="13.5" thickBot="1" x14ac:dyDescent="0.25">
      <c r="A762" s="58" t="str">
        <f t="shared" si="66"/>
        <v> AOEB 5 </v>
      </c>
      <c r="B762" s="30" t="str">
        <f t="shared" si="67"/>
        <v>I</v>
      </c>
      <c r="C762" s="58">
        <f t="shared" si="68"/>
        <v>51046.62</v>
      </c>
      <c r="D762" s="28" t="str">
        <f t="shared" si="69"/>
        <v>vis</v>
      </c>
      <c r="E762" s="66" t="e">
        <f>VLOOKUP(C762,Active!C$21:E$973,3,FALSE)</f>
        <v>#N/A</v>
      </c>
      <c r="F762" s="30" t="s">
        <v>425</v>
      </c>
      <c r="G762" s="28" t="str">
        <f t="shared" si="70"/>
        <v>51046.620</v>
      </c>
      <c r="H762" s="58">
        <f t="shared" si="71"/>
        <v>11224</v>
      </c>
      <c r="I762" s="67" t="s">
        <v>3181</v>
      </c>
      <c r="J762" s="68" t="s">
        <v>3182</v>
      </c>
      <c r="K762" s="67">
        <v>11224</v>
      </c>
      <c r="L762" s="67" t="s">
        <v>2954</v>
      </c>
      <c r="M762" s="68" t="s">
        <v>441</v>
      </c>
      <c r="N762" s="68"/>
      <c r="O762" s="69" t="s">
        <v>1221</v>
      </c>
      <c r="P762" s="69" t="s">
        <v>3088</v>
      </c>
    </row>
    <row r="763" spans="1:16" ht="13.5" thickBot="1" x14ac:dyDescent="0.25">
      <c r="A763" s="58" t="str">
        <f t="shared" si="66"/>
        <v> AOEB 5 </v>
      </c>
      <c r="B763" s="30" t="str">
        <f t="shared" si="67"/>
        <v>I</v>
      </c>
      <c r="C763" s="58">
        <f t="shared" si="68"/>
        <v>51055.620999999999</v>
      </c>
      <c r="D763" s="28" t="str">
        <f t="shared" si="69"/>
        <v>vis</v>
      </c>
      <c r="E763" s="66" t="e">
        <f>VLOOKUP(C763,Active!C$21:E$973,3,FALSE)</f>
        <v>#N/A</v>
      </c>
      <c r="F763" s="30" t="s">
        <v>425</v>
      </c>
      <c r="G763" s="28" t="str">
        <f t="shared" si="70"/>
        <v>51055.621</v>
      </c>
      <c r="H763" s="58">
        <f t="shared" si="71"/>
        <v>11235</v>
      </c>
      <c r="I763" s="67" t="s">
        <v>3183</v>
      </c>
      <c r="J763" s="68" t="s">
        <v>3184</v>
      </c>
      <c r="K763" s="67">
        <v>11235</v>
      </c>
      <c r="L763" s="67" t="s">
        <v>1</v>
      </c>
      <c r="M763" s="68" t="s">
        <v>441</v>
      </c>
      <c r="N763" s="68"/>
      <c r="O763" s="69" t="s">
        <v>1247</v>
      </c>
      <c r="P763" s="69" t="s">
        <v>3088</v>
      </c>
    </row>
    <row r="764" spans="1:16" ht="13.5" thickBot="1" x14ac:dyDescent="0.25">
      <c r="A764" s="58" t="str">
        <f t="shared" si="66"/>
        <v> AOEB 5 </v>
      </c>
      <c r="B764" s="30" t="str">
        <f t="shared" si="67"/>
        <v>I</v>
      </c>
      <c r="C764" s="58">
        <f t="shared" si="68"/>
        <v>51109.612999999998</v>
      </c>
      <c r="D764" s="28" t="str">
        <f t="shared" si="69"/>
        <v>vis</v>
      </c>
      <c r="E764" s="66" t="e">
        <f>VLOOKUP(C764,Active!C$21:E$973,3,FALSE)</f>
        <v>#N/A</v>
      </c>
      <c r="F764" s="30" t="s">
        <v>425</v>
      </c>
      <c r="G764" s="28" t="str">
        <f t="shared" si="70"/>
        <v>51109.613</v>
      </c>
      <c r="H764" s="58">
        <f t="shared" si="71"/>
        <v>11301</v>
      </c>
      <c r="I764" s="67" t="s">
        <v>3185</v>
      </c>
      <c r="J764" s="68" t="s">
        <v>3186</v>
      </c>
      <c r="K764" s="67">
        <v>11301</v>
      </c>
      <c r="L764" s="67" t="s">
        <v>2837</v>
      </c>
      <c r="M764" s="68" t="s">
        <v>441</v>
      </c>
      <c r="N764" s="68"/>
      <c r="O764" s="69" t="s">
        <v>1878</v>
      </c>
      <c r="P764" s="69" t="s">
        <v>3088</v>
      </c>
    </row>
    <row r="765" spans="1:16" ht="13.5" thickBot="1" x14ac:dyDescent="0.25">
      <c r="A765" s="58" t="str">
        <f t="shared" si="66"/>
        <v> AOEB 5 </v>
      </c>
      <c r="B765" s="30" t="str">
        <f t="shared" si="67"/>
        <v>I</v>
      </c>
      <c r="C765" s="58">
        <f t="shared" si="68"/>
        <v>51109.614999999998</v>
      </c>
      <c r="D765" s="28" t="str">
        <f t="shared" si="69"/>
        <v>vis</v>
      </c>
      <c r="E765" s="66" t="e">
        <f>VLOOKUP(C765,Active!C$21:E$973,3,FALSE)</f>
        <v>#N/A</v>
      </c>
      <c r="F765" s="30" t="s">
        <v>425</v>
      </c>
      <c r="G765" s="28" t="str">
        <f t="shared" si="70"/>
        <v>51109.615</v>
      </c>
      <c r="H765" s="58">
        <f t="shared" si="71"/>
        <v>11301</v>
      </c>
      <c r="I765" s="67" t="s">
        <v>3187</v>
      </c>
      <c r="J765" s="68" t="s">
        <v>3188</v>
      </c>
      <c r="K765" s="67">
        <v>11301</v>
      </c>
      <c r="L765" s="67" t="s">
        <v>2518</v>
      </c>
      <c r="M765" s="68" t="s">
        <v>441</v>
      </c>
      <c r="N765" s="68"/>
      <c r="O765" s="69" t="s">
        <v>1221</v>
      </c>
      <c r="P765" s="69" t="s">
        <v>3088</v>
      </c>
    </row>
    <row r="766" spans="1:16" ht="13.5" thickBot="1" x14ac:dyDescent="0.25">
      <c r="A766" s="58" t="str">
        <f t="shared" si="66"/>
        <v> BBS 119 </v>
      </c>
      <c r="B766" s="30" t="str">
        <f t="shared" si="67"/>
        <v>I</v>
      </c>
      <c r="C766" s="58">
        <f t="shared" si="68"/>
        <v>51120.248</v>
      </c>
      <c r="D766" s="28" t="str">
        <f t="shared" si="69"/>
        <v>vis</v>
      </c>
      <c r="E766" s="66" t="e">
        <f>VLOOKUP(C766,Active!C$21:E$973,3,FALSE)</f>
        <v>#N/A</v>
      </c>
      <c r="F766" s="30" t="s">
        <v>425</v>
      </c>
      <c r="G766" s="28" t="str">
        <f t="shared" si="70"/>
        <v>51120.248</v>
      </c>
      <c r="H766" s="58">
        <f t="shared" si="71"/>
        <v>11314</v>
      </c>
      <c r="I766" s="67" t="s">
        <v>3189</v>
      </c>
      <c r="J766" s="68" t="s">
        <v>3190</v>
      </c>
      <c r="K766" s="67">
        <v>11314</v>
      </c>
      <c r="L766" s="67" t="s">
        <v>2837</v>
      </c>
      <c r="M766" s="68" t="s">
        <v>441</v>
      </c>
      <c r="N766" s="68"/>
      <c r="O766" s="69" t="s">
        <v>1234</v>
      </c>
      <c r="P766" s="69" t="s">
        <v>3191</v>
      </c>
    </row>
    <row r="767" spans="1:16" ht="13.5" thickBot="1" x14ac:dyDescent="0.25">
      <c r="A767" s="58" t="str">
        <f t="shared" si="66"/>
        <v> BBS 120 </v>
      </c>
      <c r="B767" s="30" t="str">
        <f t="shared" si="67"/>
        <v>I</v>
      </c>
      <c r="C767" s="58">
        <f t="shared" si="68"/>
        <v>51221.695</v>
      </c>
      <c r="D767" s="28" t="str">
        <f t="shared" si="69"/>
        <v>vis</v>
      </c>
      <c r="E767" s="66" t="e">
        <f>VLOOKUP(C767,Active!C$21:E$973,3,FALSE)</f>
        <v>#N/A</v>
      </c>
      <c r="F767" s="30" t="s">
        <v>425</v>
      </c>
      <c r="G767" s="28" t="str">
        <f t="shared" si="70"/>
        <v>51221.695</v>
      </c>
      <c r="H767" s="58">
        <f t="shared" si="71"/>
        <v>11438</v>
      </c>
      <c r="I767" s="67" t="s">
        <v>3192</v>
      </c>
      <c r="J767" s="68" t="s">
        <v>3193</v>
      </c>
      <c r="K767" s="67">
        <v>11438</v>
      </c>
      <c r="L767" s="67" t="s">
        <v>1</v>
      </c>
      <c r="M767" s="68" t="s">
        <v>441</v>
      </c>
      <c r="N767" s="68"/>
      <c r="O767" s="69" t="s">
        <v>1234</v>
      </c>
      <c r="P767" s="69" t="s">
        <v>3194</v>
      </c>
    </row>
    <row r="768" spans="1:16" ht="13.5" thickBot="1" x14ac:dyDescent="0.25">
      <c r="A768" s="58" t="str">
        <f t="shared" si="66"/>
        <v> AOEB 5 </v>
      </c>
      <c r="B768" s="30" t="str">
        <f t="shared" si="67"/>
        <v>I</v>
      </c>
      <c r="C768" s="58">
        <f t="shared" si="68"/>
        <v>51333.770299999996</v>
      </c>
      <c r="D768" s="28" t="str">
        <f t="shared" si="69"/>
        <v>vis</v>
      </c>
      <c r="E768" s="66" t="e">
        <f>VLOOKUP(C768,Active!C$21:E$973,3,FALSE)</f>
        <v>#N/A</v>
      </c>
      <c r="F768" s="30" t="s">
        <v>425</v>
      </c>
      <c r="G768" s="28" t="str">
        <f t="shared" si="70"/>
        <v>51333.7703</v>
      </c>
      <c r="H768" s="58">
        <f t="shared" si="71"/>
        <v>11575</v>
      </c>
      <c r="I768" s="67" t="s">
        <v>3195</v>
      </c>
      <c r="J768" s="68" t="s">
        <v>3196</v>
      </c>
      <c r="K768" s="67">
        <v>11575</v>
      </c>
      <c r="L768" s="67" t="s">
        <v>3197</v>
      </c>
      <c r="M768" s="68" t="s">
        <v>2915</v>
      </c>
      <c r="N768" s="68"/>
      <c r="O768" s="69" t="s">
        <v>3112</v>
      </c>
      <c r="P768" s="69" t="s">
        <v>3088</v>
      </c>
    </row>
    <row r="769" spans="1:16" ht="13.5" thickBot="1" x14ac:dyDescent="0.25">
      <c r="A769" s="58" t="str">
        <f t="shared" si="66"/>
        <v>OEJV 0074 </v>
      </c>
      <c r="B769" s="30" t="str">
        <f t="shared" si="67"/>
        <v>I</v>
      </c>
      <c r="C769" s="58">
        <f t="shared" si="68"/>
        <v>51776.36</v>
      </c>
      <c r="D769" s="28" t="str">
        <f t="shared" si="69"/>
        <v>vis</v>
      </c>
      <c r="E769" s="66" t="e">
        <f>VLOOKUP(C769,Active!C$21:E$973,3,FALSE)</f>
        <v>#N/A</v>
      </c>
      <c r="F769" s="30" t="s">
        <v>425</v>
      </c>
      <c r="G769" s="28" t="str">
        <f t="shared" si="70"/>
        <v>51776.360</v>
      </c>
      <c r="H769" s="58">
        <f t="shared" si="71"/>
        <v>12116</v>
      </c>
      <c r="I769" s="67" t="s">
        <v>3256</v>
      </c>
      <c r="J769" s="68" t="s">
        <v>3257</v>
      </c>
      <c r="K769" s="67">
        <v>12116</v>
      </c>
      <c r="L769" s="67" t="s">
        <v>2998</v>
      </c>
      <c r="M769" s="68" t="s">
        <v>441</v>
      </c>
      <c r="N769" s="68"/>
      <c r="O769" s="69" t="s">
        <v>3258</v>
      </c>
      <c r="P769" s="70" t="s">
        <v>3259</v>
      </c>
    </row>
    <row r="770" spans="1:16" ht="13.5" thickBot="1" x14ac:dyDescent="0.25">
      <c r="A770" s="58" t="str">
        <f t="shared" si="66"/>
        <v>OEJV 0074 </v>
      </c>
      <c r="B770" s="30" t="str">
        <f t="shared" si="67"/>
        <v>I</v>
      </c>
      <c r="C770" s="58">
        <f t="shared" si="68"/>
        <v>52050.428</v>
      </c>
      <c r="D770" s="28" t="str">
        <f t="shared" si="69"/>
        <v>vis</v>
      </c>
      <c r="E770" s="66" t="e">
        <f>VLOOKUP(C770,Active!C$21:E$973,3,FALSE)</f>
        <v>#N/A</v>
      </c>
      <c r="F770" s="30" t="s">
        <v>425</v>
      </c>
      <c r="G770" s="28" t="str">
        <f t="shared" si="70"/>
        <v>52050.428</v>
      </c>
      <c r="H770" s="58">
        <f t="shared" si="71"/>
        <v>12451</v>
      </c>
      <c r="I770" s="67" t="s">
        <v>3270</v>
      </c>
      <c r="J770" s="68" t="s">
        <v>3271</v>
      </c>
      <c r="K770" s="67">
        <v>12451</v>
      </c>
      <c r="L770" s="67" t="s">
        <v>2518</v>
      </c>
      <c r="M770" s="68" t="s">
        <v>441</v>
      </c>
      <c r="N770" s="68"/>
      <c r="O770" s="69" t="s">
        <v>3272</v>
      </c>
      <c r="P770" s="70" t="s">
        <v>3259</v>
      </c>
    </row>
    <row r="771" spans="1:16" ht="13.5" thickBot="1" x14ac:dyDescent="0.25">
      <c r="A771" s="58" t="str">
        <f t="shared" si="66"/>
        <v> BBS 128 </v>
      </c>
      <c r="B771" s="30" t="str">
        <f t="shared" si="67"/>
        <v>I</v>
      </c>
      <c r="C771" s="58">
        <f t="shared" si="68"/>
        <v>52427.563000000002</v>
      </c>
      <c r="D771" s="28" t="str">
        <f t="shared" si="69"/>
        <v>vis</v>
      </c>
      <c r="E771" s="66" t="e">
        <f>VLOOKUP(C771,Active!C$21:E$973,3,FALSE)</f>
        <v>#N/A</v>
      </c>
      <c r="F771" s="30" t="s">
        <v>425</v>
      </c>
      <c r="G771" s="28" t="str">
        <f t="shared" si="70"/>
        <v>52427.563</v>
      </c>
      <c r="H771" s="58">
        <f t="shared" si="71"/>
        <v>12912</v>
      </c>
      <c r="I771" s="67" t="s">
        <v>3297</v>
      </c>
      <c r="J771" s="68" t="s">
        <v>3298</v>
      </c>
      <c r="K771" s="67">
        <v>12912</v>
      </c>
      <c r="L771" s="67" t="s">
        <v>3108</v>
      </c>
      <c r="M771" s="68" t="s">
        <v>441</v>
      </c>
      <c r="N771" s="68"/>
      <c r="O771" s="69" t="s">
        <v>1234</v>
      </c>
      <c r="P771" s="69" t="s">
        <v>3299</v>
      </c>
    </row>
    <row r="772" spans="1:16" ht="13.5" thickBot="1" x14ac:dyDescent="0.25">
      <c r="A772" s="58" t="str">
        <f t="shared" si="66"/>
        <v> BBS 129 </v>
      </c>
      <c r="B772" s="30" t="str">
        <f t="shared" si="67"/>
        <v>I</v>
      </c>
      <c r="C772" s="58">
        <f t="shared" si="68"/>
        <v>52536.379000000001</v>
      </c>
      <c r="D772" s="28" t="str">
        <f t="shared" si="69"/>
        <v>vis</v>
      </c>
      <c r="E772" s="66" t="e">
        <f>VLOOKUP(C772,Active!C$21:E$973,3,FALSE)</f>
        <v>#N/A</v>
      </c>
      <c r="F772" s="30" t="s">
        <v>425</v>
      </c>
      <c r="G772" s="28" t="str">
        <f t="shared" si="70"/>
        <v>52536.379</v>
      </c>
      <c r="H772" s="58">
        <f t="shared" si="71"/>
        <v>13045</v>
      </c>
      <c r="I772" s="67" t="s">
        <v>3312</v>
      </c>
      <c r="J772" s="68" t="s">
        <v>3313</v>
      </c>
      <c r="K772" s="67">
        <v>13045</v>
      </c>
      <c r="L772" s="67" t="s">
        <v>1</v>
      </c>
      <c r="M772" s="68" t="s">
        <v>441</v>
      </c>
      <c r="N772" s="68"/>
      <c r="O772" s="69" t="s">
        <v>1234</v>
      </c>
      <c r="P772" s="69" t="s">
        <v>3314</v>
      </c>
    </row>
    <row r="773" spans="1:16" ht="13.5" thickBot="1" x14ac:dyDescent="0.25">
      <c r="A773" s="58" t="str">
        <f t="shared" si="66"/>
        <v> BBS 130 </v>
      </c>
      <c r="B773" s="30" t="str">
        <f t="shared" si="67"/>
        <v>I</v>
      </c>
      <c r="C773" s="58">
        <f t="shared" si="68"/>
        <v>52832.525000000001</v>
      </c>
      <c r="D773" s="28" t="str">
        <f t="shared" si="69"/>
        <v>vis</v>
      </c>
      <c r="E773" s="66" t="e">
        <f>VLOOKUP(C773,Active!C$21:E$973,3,FALSE)</f>
        <v>#N/A</v>
      </c>
      <c r="F773" s="30" t="s">
        <v>425</v>
      </c>
      <c r="G773" s="28" t="str">
        <f t="shared" si="70"/>
        <v>52832.525</v>
      </c>
      <c r="H773" s="58">
        <f t="shared" si="71"/>
        <v>13407</v>
      </c>
      <c r="I773" s="67" t="s">
        <v>3329</v>
      </c>
      <c r="J773" s="68" t="s">
        <v>3330</v>
      </c>
      <c r="K773" s="67">
        <v>13407</v>
      </c>
      <c r="L773" s="67" t="s">
        <v>2998</v>
      </c>
      <c r="M773" s="68" t="s">
        <v>441</v>
      </c>
      <c r="N773" s="68"/>
      <c r="O773" s="69" t="s">
        <v>1234</v>
      </c>
      <c r="P773" s="69" t="s">
        <v>3331</v>
      </c>
    </row>
    <row r="774" spans="1:16" ht="13.5" thickBot="1" x14ac:dyDescent="0.25">
      <c r="A774" s="58" t="str">
        <f t="shared" si="66"/>
        <v>IBVS 5694 </v>
      </c>
      <c r="B774" s="30" t="str">
        <f t="shared" si="67"/>
        <v>II</v>
      </c>
      <c r="C774" s="58">
        <f t="shared" si="68"/>
        <v>52864.021399999998</v>
      </c>
      <c r="D774" s="28" t="str">
        <f t="shared" si="69"/>
        <v>vis</v>
      </c>
      <c r="E774" s="66" t="e">
        <f>VLOOKUP(C774,Active!C$21:E$973,3,FALSE)</f>
        <v>#N/A</v>
      </c>
      <c r="F774" s="30" t="s">
        <v>425</v>
      </c>
      <c r="G774" s="28" t="str">
        <f t="shared" si="70"/>
        <v>52864.0214</v>
      </c>
      <c r="H774" s="58">
        <f t="shared" si="71"/>
        <v>13445.5</v>
      </c>
      <c r="I774" s="67" t="s">
        <v>3332</v>
      </c>
      <c r="J774" s="68" t="s">
        <v>3333</v>
      </c>
      <c r="K774" s="67">
        <v>13445.5</v>
      </c>
      <c r="L774" s="67" t="s">
        <v>3334</v>
      </c>
      <c r="M774" s="68" t="s">
        <v>892</v>
      </c>
      <c r="N774" s="68" t="s">
        <v>893</v>
      </c>
      <c r="O774" s="69" t="s">
        <v>3335</v>
      </c>
      <c r="P774" s="70" t="s">
        <v>3336</v>
      </c>
    </row>
    <row r="775" spans="1:16" ht="13.5" thickBot="1" x14ac:dyDescent="0.25">
      <c r="A775" s="58" t="str">
        <f t="shared" si="66"/>
        <v>IBVS 5754 </v>
      </c>
      <c r="B775" s="30" t="str">
        <f t="shared" si="67"/>
        <v>I</v>
      </c>
      <c r="C775" s="58">
        <f t="shared" si="68"/>
        <v>53197.399400000002</v>
      </c>
      <c r="D775" s="28" t="str">
        <f t="shared" si="69"/>
        <v>vis</v>
      </c>
      <c r="E775" s="66" t="e">
        <f>VLOOKUP(C775,Active!C$21:E$973,3,FALSE)</f>
        <v>#N/A</v>
      </c>
      <c r="F775" s="30" t="s">
        <v>425</v>
      </c>
      <c r="G775" s="28" t="str">
        <f t="shared" si="70"/>
        <v>53197.3994</v>
      </c>
      <c r="H775" s="58">
        <f t="shared" si="71"/>
        <v>13853</v>
      </c>
      <c r="I775" s="67" t="s">
        <v>3357</v>
      </c>
      <c r="J775" s="68" t="s">
        <v>3358</v>
      </c>
      <c r="K775" s="67">
        <v>13853</v>
      </c>
      <c r="L775" s="67" t="s">
        <v>2973</v>
      </c>
      <c r="M775" s="68" t="s">
        <v>892</v>
      </c>
      <c r="N775" s="68" t="s">
        <v>893</v>
      </c>
      <c r="O775" s="69" t="s">
        <v>3359</v>
      </c>
      <c r="P775" s="70" t="s">
        <v>3360</v>
      </c>
    </row>
    <row r="776" spans="1:16" ht="13.5" thickBot="1" x14ac:dyDescent="0.25">
      <c r="A776" s="58" t="str">
        <f t="shared" si="66"/>
        <v>OEJV 0003 </v>
      </c>
      <c r="B776" s="30" t="str">
        <f t="shared" si="67"/>
        <v>I</v>
      </c>
      <c r="C776" s="58">
        <f t="shared" si="68"/>
        <v>53201.489000000001</v>
      </c>
      <c r="D776" s="28" t="str">
        <f t="shared" si="69"/>
        <v>vis</v>
      </c>
      <c r="E776" s="66" t="e">
        <f>VLOOKUP(C776,Active!C$21:E$973,3,FALSE)</f>
        <v>#N/A</v>
      </c>
      <c r="F776" s="30" t="s">
        <v>425</v>
      </c>
      <c r="G776" s="28" t="str">
        <f t="shared" si="70"/>
        <v>53201.489</v>
      </c>
      <c r="H776" s="58">
        <f t="shared" si="71"/>
        <v>13858</v>
      </c>
      <c r="I776" s="67" t="s">
        <v>3363</v>
      </c>
      <c r="J776" s="68" t="s">
        <v>3364</v>
      </c>
      <c r="K776" s="67">
        <v>13858</v>
      </c>
      <c r="L776" s="67" t="s">
        <v>1276</v>
      </c>
      <c r="M776" s="68" t="s">
        <v>441</v>
      </c>
      <c r="N776" s="68"/>
      <c r="O776" s="69" t="s">
        <v>1234</v>
      </c>
      <c r="P776" s="70" t="s">
        <v>3365</v>
      </c>
    </row>
    <row r="777" spans="1:16" ht="13.5" thickBot="1" x14ac:dyDescent="0.25">
      <c r="A777" s="58" t="str">
        <f t="shared" si="66"/>
        <v>IBVS 5636 </v>
      </c>
      <c r="B777" s="30" t="str">
        <f t="shared" si="67"/>
        <v>I</v>
      </c>
      <c r="C777" s="58">
        <f t="shared" si="68"/>
        <v>53528.730900000002</v>
      </c>
      <c r="D777" s="28" t="str">
        <f t="shared" si="69"/>
        <v>vis</v>
      </c>
      <c r="E777" s="66" t="e">
        <f>VLOOKUP(C777,Active!C$21:E$973,3,FALSE)</f>
        <v>#N/A</v>
      </c>
      <c r="F777" s="30" t="s">
        <v>425</v>
      </c>
      <c r="G777" s="28" t="str">
        <f t="shared" si="70"/>
        <v>53528.7309</v>
      </c>
      <c r="H777" s="58">
        <f t="shared" si="71"/>
        <v>14258</v>
      </c>
      <c r="I777" s="67" t="s">
        <v>3385</v>
      </c>
      <c r="J777" s="68" t="s">
        <v>3386</v>
      </c>
      <c r="K777" s="67">
        <v>14258</v>
      </c>
      <c r="L777" s="67" t="s">
        <v>3387</v>
      </c>
      <c r="M777" s="68" t="s">
        <v>892</v>
      </c>
      <c r="N777" s="68" t="s">
        <v>3388</v>
      </c>
      <c r="O777" s="69" t="s">
        <v>3389</v>
      </c>
      <c r="P777" s="70" t="s">
        <v>3390</v>
      </c>
    </row>
    <row r="778" spans="1:16" ht="13.5" thickBot="1" x14ac:dyDescent="0.25">
      <c r="A778" s="58" t="str">
        <f t="shared" si="66"/>
        <v>IBVS 5636 </v>
      </c>
      <c r="B778" s="30" t="str">
        <f t="shared" si="67"/>
        <v>I</v>
      </c>
      <c r="C778" s="58">
        <f t="shared" si="68"/>
        <v>53532.820899999999</v>
      </c>
      <c r="D778" s="28" t="str">
        <f t="shared" si="69"/>
        <v>vis</v>
      </c>
      <c r="E778" s="66" t="e">
        <f>VLOOKUP(C778,Active!C$21:E$973,3,FALSE)</f>
        <v>#N/A</v>
      </c>
      <c r="F778" s="30" t="s">
        <v>425</v>
      </c>
      <c r="G778" s="28" t="str">
        <f t="shared" si="70"/>
        <v>53532.8209</v>
      </c>
      <c r="H778" s="58">
        <f t="shared" si="71"/>
        <v>14263</v>
      </c>
      <c r="I778" s="67" t="s">
        <v>3391</v>
      </c>
      <c r="J778" s="68" t="s">
        <v>3392</v>
      </c>
      <c r="K778" s="67">
        <v>14263</v>
      </c>
      <c r="L778" s="67" t="s">
        <v>3380</v>
      </c>
      <c r="M778" s="68" t="s">
        <v>892</v>
      </c>
      <c r="N778" s="68" t="s">
        <v>3388</v>
      </c>
      <c r="O778" s="69" t="s">
        <v>3389</v>
      </c>
      <c r="P778" s="70" t="s">
        <v>3390</v>
      </c>
    </row>
    <row r="779" spans="1:16" ht="13.5" thickBot="1" x14ac:dyDescent="0.25">
      <c r="A779" s="58" t="str">
        <f t="shared" ref="A779:A842" si="72">P779</f>
        <v>IBVS 5636 </v>
      </c>
      <c r="B779" s="30" t="str">
        <f t="shared" ref="B779:B842" si="73">IF(H779=INT(H779),"I","II")</f>
        <v>I</v>
      </c>
      <c r="C779" s="58">
        <f t="shared" ref="C779:C842" si="74">1*G779</f>
        <v>53555.728799999997</v>
      </c>
      <c r="D779" s="28" t="str">
        <f t="shared" ref="D779:D842" si="75">VLOOKUP(F779,I$1:J$5,2,FALSE)</f>
        <v>vis</v>
      </c>
      <c r="E779" s="66" t="e">
        <f>VLOOKUP(C779,Active!C$21:E$973,3,FALSE)</f>
        <v>#N/A</v>
      </c>
      <c r="F779" s="30" t="s">
        <v>425</v>
      </c>
      <c r="G779" s="28" t="str">
        <f t="shared" ref="G779:G842" si="76">MID(I779,3,LEN(I779)-3)</f>
        <v>53555.7288</v>
      </c>
      <c r="H779" s="58">
        <f t="shared" ref="H779:H842" si="77">1*K779</f>
        <v>14291</v>
      </c>
      <c r="I779" s="67" t="s">
        <v>3393</v>
      </c>
      <c r="J779" s="68" t="s">
        <v>3394</v>
      </c>
      <c r="K779" s="67">
        <v>14291</v>
      </c>
      <c r="L779" s="67" t="s">
        <v>3021</v>
      </c>
      <c r="M779" s="68" t="s">
        <v>892</v>
      </c>
      <c r="N779" s="68" t="s">
        <v>3388</v>
      </c>
      <c r="O779" s="69" t="s">
        <v>3389</v>
      </c>
      <c r="P779" s="70" t="s">
        <v>3390</v>
      </c>
    </row>
    <row r="780" spans="1:16" ht="13.5" thickBot="1" x14ac:dyDescent="0.25">
      <c r="A780" s="58" t="str">
        <f t="shared" si="72"/>
        <v>OEJV 0003 </v>
      </c>
      <c r="B780" s="30" t="str">
        <f t="shared" si="73"/>
        <v>I</v>
      </c>
      <c r="C780" s="58">
        <f t="shared" si="74"/>
        <v>53615.447999999997</v>
      </c>
      <c r="D780" s="28" t="str">
        <f t="shared" si="75"/>
        <v>vis</v>
      </c>
      <c r="E780" s="66" t="e">
        <f>VLOOKUP(C780,Active!C$21:E$973,3,FALSE)</f>
        <v>#N/A</v>
      </c>
      <c r="F780" s="30" t="s">
        <v>425</v>
      </c>
      <c r="G780" s="28" t="str">
        <f t="shared" si="76"/>
        <v>53615.448</v>
      </c>
      <c r="H780" s="58">
        <f t="shared" si="77"/>
        <v>14364</v>
      </c>
      <c r="I780" s="67" t="s">
        <v>3397</v>
      </c>
      <c r="J780" s="68" t="s">
        <v>3398</v>
      </c>
      <c r="K780" s="67">
        <v>14364</v>
      </c>
      <c r="L780" s="67" t="s">
        <v>2837</v>
      </c>
      <c r="M780" s="68" t="s">
        <v>441</v>
      </c>
      <c r="N780" s="68"/>
      <c r="O780" s="69" t="s">
        <v>1234</v>
      </c>
      <c r="P780" s="70" t="s">
        <v>3365</v>
      </c>
    </row>
    <row r="781" spans="1:16" ht="13.5" thickBot="1" x14ac:dyDescent="0.25">
      <c r="A781" s="58" t="str">
        <f t="shared" si="72"/>
        <v>BAVM 178 </v>
      </c>
      <c r="B781" s="30" t="str">
        <f t="shared" si="73"/>
        <v>I</v>
      </c>
      <c r="C781" s="58">
        <f t="shared" si="74"/>
        <v>53894.421000000002</v>
      </c>
      <c r="D781" s="28" t="str">
        <f t="shared" si="75"/>
        <v>vis</v>
      </c>
      <c r="E781" s="66" t="e">
        <f>VLOOKUP(C781,Active!C$21:E$973,3,FALSE)</f>
        <v>#N/A</v>
      </c>
      <c r="F781" s="30" t="s">
        <v>425</v>
      </c>
      <c r="G781" s="28" t="str">
        <f t="shared" si="76"/>
        <v>53894.4210</v>
      </c>
      <c r="H781" s="58">
        <f t="shared" si="77"/>
        <v>14705</v>
      </c>
      <c r="I781" s="67" t="s">
        <v>3406</v>
      </c>
      <c r="J781" s="68" t="s">
        <v>3407</v>
      </c>
      <c r="K781" s="67">
        <v>14705</v>
      </c>
      <c r="L781" s="67" t="s">
        <v>3408</v>
      </c>
      <c r="M781" s="68" t="s">
        <v>2915</v>
      </c>
      <c r="N781" s="68" t="s">
        <v>3409</v>
      </c>
      <c r="O781" s="69" t="s">
        <v>3410</v>
      </c>
      <c r="P781" s="70" t="s">
        <v>3411</v>
      </c>
    </row>
    <row r="782" spans="1:16" ht="13.5" thickBot="1" x14ac:dyDescent="0.25">
      <c r="A782" s="58" t="str">
        <f t="shared" si="72"/>
        <v>BAVM 201 </v>
      </c>
      <c r="B782" s="30" t="str">
        <f t="shared" si="73"/>
        <v>I</v>
      </c>
      <c r="C782" s="58">
        <f t="shared" si="74"/>
        <v>54335.3753</v>
      </c>
      <c r="D782" s="28" t="str">
        <f t="shared" si="75"/>
        <v>vis</v>
      </c>
      <c r="E782" s="66" t="e">
        <f>VLOOKUP(C782,Active!C$21:E$973,3,FALSE)</f>
        <v>#N/A</v>
      </c>
      <c r="F782" s="30" t="s">
        <v>425</v>
      </c>
      <c r="G782" s="28" t="str">
        <f t="shared" si="76"/>
        <v>54335.3753</v>
      </c>
      <c r="H782" s="58">
        <f t="shared" si="77"/>
        <v>15244</v>
      </c>
      <c r="I782" s="67" t="s">
        <v>3449</v>
      </c>
      <c r="J782" s="68" t="s">
        <v>3450</v>
      </c>
      <c r="K782" s="67" t="s">
        <v>3451</v>
      </c>
      <c r="L782" s="67" t="s">
        <v>3160</v>
      </c>
      <c r="M782" s="68" t="s">
        <v>2915</v>
      </c>
      <c r="N782" s="68" t="s">
        <v>3452</v>
      </c>
      <c r="O782" s="69" t="s">
        <v>3453</v>
      </c>
      <c r="P782" s="70" t="s">
        <v>3454</v>
      </c>
    </row>
    <row r="783" spans="1:16" ht="26.25" thickBot="1" x14ac:dyDescent="0.25">
      <c r="A783" s="58" t="str">
        <f t="shared" si="72"/>
        <v>JAAVSO 36(2);171 </v>
      </c>
      <c r="B783" s="30" t="str">
        <f t="shared" si="73"/>
        <v>I</v>
      </c>
      <c r="C783" s="58">
        <f t="shared" si="74"/>
        <v>54356.645199999999</v>
      </c>
      <c r="D783" s="28" t="str">
        <f t="shared" si="75"/>
        <v>vis</v>
      </c>
      <c r="E783" s="66" t="e">
        <f>VLOOKUP(C783,Active!C$21:E$973,3,FALSE)</f>
        <v>#N/A</v>
      </c>
      <c r="F783" s="30" t="s">
        <v>425</v>
      </c>
      <c r="G783" s="28" t="str">
        <f t="shared" si="76"/>
        <v>54356.6452</v>
      </c>
      <c r="H783" s="58">
        <f t="shared" si="77"/>
        <v>15270</v>
      </c>
      <c r="I783" s="67" t="s">
        <v>3455</v>
      </c>
      <c r="J783" s="68" t="s">
        <v>3456</v>
      </c>
      <c r="K783" s="67" t="s">
        <v>3457</v>
      </c>
      <c r="L783" s="67" t="s">
        <v>3172</v>
      </c>
      <c r="M783" s="68" t="s">
        <v>2915</v>
      </c>
      <c r="N783" s="68" t="s">
        <v>3173</v>
      </c>
      <c r="O783" s="69" t="s">
        <v>3458</v>
      </c>
      <c r="P783" s="70" t="s">
        <v>3459</v>
      </c>
    </row>
    <row r="784" spans="1:16" ht="26.25" thickBot="1" x14ac:dyDescent="0.25">
      <c r="A784" s="58" t="str">
        <f t="shared" si="72"/>
        <v>JAAVSO 36(2);186 </v>
      </c>
      <c r="B784" s="30" t="str">
        <f t="shared" si="73"/>
        <v>I</v>
      </c>
      <c r="C784" s="58">
        <f t="shared" si="74"/>
        <v>54562.806900000003</v>
      </c>
      <c r="D784" s="28" t="str">
        <f t="shared" si="75"/>
        <v>vis</v>
      </c>
      <c r="E784" s="66" t="e">
        <f>VLOOKUP(C784,Active!C$21:E$973,3,FALSE)</f>
        <v>#N/A</v>
      </c>
      <c r="F784" s="30" t="s">
        <v>425</v>
      </c>
      <c r="G784" s="28" t="str">
        <f t="shared" si="76"/>
        <v>54562.8069</v>
      </c>
      <c r="H784" s="58">
        <f t="shared" si="77"/>
        <v>15522</v>
      </c>
      <c r="I784" s="67" t="s">
        <v>3465</v>
      </c>
      <c r="J784" s="68" t="s">
        <v>3466</v>
      </c>
      <c r="K784" s="67" t="s">
        <v>3467</v>
      </c>
      <c r="L784" s="67" t="s">
        <v>3468</v>
      </c>
      <c r="M784" s="68" t="s">
        <v>2915</v>
      </c>
      <c r="N784" s="68" t="s">
        <v>3452</v>
      </c>
      <c r="O784" s="69" t="s">
        <v>1878</v>
      </c>
      <c r="P784" s="70" t="s">
        <v>3469</v>
      </c>
    </row>
    <row r="785" spans="1:16" ht="26.25" thickBot="1" x14ac:dyDescent="0.25">
      <c r="A785" s="58" t="str">
        <f t="shared" si="72"/>
        <v>JAAVSO 36(2);186 </v>
      </c>
      <c r="B785" s="30" t="str">
        <f t="shared" si="73"/>
        <v>I</v>
      </c>
      <c r="C785" s="58">
        <f t="shared" si="74"/>
        <v>54573.441400000003</v>
      </c>
      <c r="D785" s="28" t="str">
        <f t="shared" si="75"/>
        <v>vis</v>
      </c>
      <c r="E785" s="66" t="e">
        <f>VLOOKUP(C785,Active!C$21:E$973,3,FALSE)</f>
        <v>#N/A</v>
      </c>
      <c r="F785" s="30" t="s">
        <v>425</v>
      </c>
      <c r="G785" s="28" t="str">
        <f t="shared" si="76"/>
        <v>54573.4414</v>
      </c>
      <c r="H785" s="58">
        <f t="shared" si="77"/>
        <v>15535</v>
      </c>
      <c r="I785" s="67" t="s">
        <v>3470</v>
      </c>
      <c r="J785" s="68" t="s">
        <v>3471</v>
      </c>
      <c r="K785" s="67" t="s">
        <v>3472</v>
      </c>
      <c r="L785" s="67" t="s">
        <v>2978</v>
      </c>
      <c r="M785" s="68" t="s">
        <v>2915</v>
      </c>
      <c r="N785" s="68" t="s">
        <v>3452</v>
      </c>
      <c r="O785" s="69" t="s">
        <v>3473</v>
      </c>
      <c r="P785" s="70" t="s">
        <v>3469</v>
      </c>
    </row>
    <row r="786" spans="1:16" ht="26.25" thickBot="1" x14ac:dyDescent="0.25">
      <c r="A786" s="58" t="str">
        <f t="shared" si="72"/>
        <v>JAAVSO 36(2);186 </v>
      </c>
      <c r="B786" s="30" t="str">
        <f t="shared" si="73"/>
        <v>I</v>
      </c>
      <c r="C786" s="58">
        <f t="shared" si="74"/>
        <v>54589.803999999996</v>
      </c>
      <c r="D786" s="28" t="str">
        <f t="shared" si="75"/>
        <v>vis</v>
      </c>
      <c r="E786" s="66" t="e">
        <f>VLOOKUP(C786,Active!C$21:E$973,3,FALSE)</f>
        <v>#N/A</v>
      </c>
      <c r="F786" s="30" t="s">
        <v>425</v>
      </c>
      <c r="G786" s="28" t="str">
        <f t="shared" si="76"/>
        <v>54589.804</v>
      </c>
      <c r="H786" s="58">
        <f t="shared" si="77"/>
        <v>15555</v>
      </c>
      <c r="I786" s="67" t="s">
        <v>3474</v>
      </c>
      <c r="J786" s="68" t="s">
        <v>3475</v>
      </c>
      <c r="K786" s="67" t="s">
        <v>3476</v>
      </c>
      <c r="L786" s="67" t="s">
        <v>2954</v>
      </c>
      <c r="M786" s="68" t="s">
        <v>2915</v>
      </c>
      <c r="N786" s="68" t="s">
        <v>3452</v>
      </c>
      <c r="O786" s="69" t="s">
        <v>3354</v>
      </c>
      <c r="P786" s="70" t="s">
        <v>3469</v>
      </c>
    </row>
    <row r="787" spans="1:16" ht="26.25" thickBot="1" x14ac:dyDescent="0.25">
      <c r="A787" s="58" t="str">
        <f t="shared" si="72"/>
        <v>JAAVSO 36(2);186 </v>
      </c>
      <c r="B787" s="30" t="str">
        <f t="shared" si="73"/>
        <v>I</v>
      </c>
      <c r="C787" s="58">
        <f t="shared" si="74"/>
        <v>54616.801599999999</v>
      </c>
      <c r="D787" s="28" t="str">
        <f t="shared" si="75"/>
        <v>vis</v>
      </c>
      <c r="E787" s="66" t="e">
        <f>VLOOKUP(C787,Active!C$21:E$973,3,FALSE)</f>
        <v>#N/A</v>
      </c>
      <c r="F787" s="30" t="s">
        <v>425</v>
      </c>
      <c r="G787" s="28" t="str">
        <f t="shared" si="76"/>
        <v>54616.8016</v>
      </c>
      <c r="H787" s="58">
        <f t="shared" si="77"/>
        <v>15588</v>
      </c>
      <c r="I787" s="67" t="s">
        <v>3477</v>
      </c>
      <c r="J787" s="68" t="s">
        <v>3478</v>
      </c>
      <c r="K787" s="67" t="s">
        <v>3479</v>
      </c>
      <c r="L787" s="67" t="s">
        <v>3420</v>
      </c>
      <c r="M787" s="68" t="s">
        <v>2915</v>
      </c>
      <c r="N787" s="68" t="s">
        <v>3452</v>
      </c>
      <c r="O787" s="69" t="s">
        <v>3480</v>
      </c>
      <c r="P787" s="70" t="s">
        <v>3469</v>
      </c>
    </row>
    <row r="788" spans="1:16" ht="13.5" thickBot="1" x14ac:dyDescent="0.25">
      <c r="A788" s="58" t="str">
        <f t="shared" si="72"/>
        <v>OEJV 0094 </v>
      </c>
      <c r="B788" s="30" t="str">
        <f t="shared" si="73"/>
        <v>II</v>
      </c>
      <c r="C788" s="58">
        <f t="shared" si="74"/>
        <v>54620.4836</v>
      </c>
      <c r="D788" s="28" t="str">
        <f t="shared" si="75"/>
        <v>vis</v>
      </c>
      <c r="E788" s="66" t="e">
        <f>VLOOKUP(C788,Active!C$21:E$973,3,FALSE)</f>
        <v>#N/A</v>
      </c>
      <c r="F788" s="30" t="s">
        <v>425</v>
      </c>
      <c r="G788" s="28" t="str">
        <f t="shared" si="76"/>
        <v>54620.4836</v>
      </c>
      <c r="H788" s="58">
        <f t="shared" si="77"/>
        <v>15592.5</v>
      </c>
      <c r="I788" s="67" t="s">
        <v>3486</v>
      </c>
      <c r="J788" s="68" t="s">
        <v>3487</v>
      </c>
      <c r="K788" s="67" t="s">
        <v>3483</v>
      </c>
      <c r="L788" s="67" t="s">
        <v>3488</v>
      </c>
      <c r="M788" s="68" t="s">
        <v>2915</v>
      </c>
      <c r="N788" s="68" t="s">
        <v>360</v>
      </c>
      <c r="O788" s="69" t="s">
        <v>3484</v>
      </c>
      <c r="P788" s="70" t="s">
        <v>3485</v>
      </c>
    </row>
    <row r="789" spans="1:16" ht="13.5" thickBot="1" x14ac:dyDescent="0.25">
      <c r="A789" s="58" t="str">
        <f t="shared" si="72"/>
        <v>IBVS 5917 </v>
      </c>
      <c r="B789" s="30" t="str">
        <f t="shared" si="73"/>
        <v>I</v>
      </c>
      <c r="C789" s="58">
        <f t="shared" si="74"/>
        <v>54905.588400000001</v>
      </c>
      <c r="D789" s="28" t="str">
        <f t="shared" si="75"/>
        <v>vis</v>
      </c>
      <c r="E789" s="66" t="e">
        <f>VLOOKUP(C789,Active!C$21:E$973,3,FALSE)</f>
        <v>#N/A</v>
      </c>
      <c r="F789" s="30" t="s">
        <v>425</v>
      </c>
      <c r="G789" s="28" t="str">
        <f t="shared" si="76"/>
        <v>54905.5884</v>
      </c>
      <c r="H789" s="58">
        <f t="shared" si="77"/>
        <v>15941</v>
      </c>
      <c r="I789" s="67" t="s">
        <v>3502</v>
      </c>
      <c r="J789" s="68" t="s">
        <v>3503</v>
      </c>
      <c r="K789" s="67" t="s">
        <v>3504</v>
      </c>
      <c r="L789" s="67" t="s">
        <v>3505</v>
      </c>
      <c r="M789" s="68" t="s">
        <v>2915</v>
      </c>
      <c r="N789" s="68" t="s">
        <v>3173</v>
      </c>
      <c r="O789" s="69" t="s">
        <v>3506</v>
      </c>
      <c r="P789" s="70" t="s">
        <v>3507</v>
      </c>
    </row>
    <row r="790" spans="1:16" ht="13.5" thickBot="1" x14ac:dyDescent="0.25">
      <c r="A790" s="58" t="str">
        <f t="shared" si="72"/>
        <v>IBVS 5938 </v>
      </c>
      <c r="B790" s="30" t="str">
        <f t="shared" si="73"/>
        <v>I</v>
      </c>
      <c r="C790" s="58">
        <f t="shared" si="74"/>
        <v>54926.859499999999</v>
      </c>
      <c r="D790" s="28" t="str">
        <f t="shared" si="75"/>
        <v>vis</v>
      </c>
      <c r="E790" s="66" t="e">
        <f>VLOOKUP(C790,Active!C$21:E$973,3,FALSE)</f>
        <v>#N/A</v>
      </c>
      <c r="F790" s="30" t="s">
        <v>425</v>
      </c>
      <c r="G790" s="28" t="str">
        <f t="shared" si="76"/>
        <v>54926.8595</v>
      </c>
      <c r="H790" s="58">
        <f t="shared" si="77"/>
        <v>15967</v>
      </c>
      <c r="I790" s="67" t="s">
        <v>3508</v>
      </c>
      <c r="J790" s="68" t="s">
        <v>3509</v>
      </c>
      <c r="K790" s="67" t="s">
        <v>3510</v>
      </c>
      <c r="L790" s="67" t="s">
        <v>3226</v>
      </c>
      <c r="M790" s="68" t="s">
        <v>2915</v>
      </c>
      <c r="N790" s="68" t="s">
        <v>425</v>
      </c>
      <c r="O790" s="69" t="s">
        <v>3174</v>
      </c>
      <c r="P790" s="70" t="s">
        <v>3511</v>
      </c>
    </row>
    <row r="791" spans="1:16" ht="13.5" thickBot="1" x14ac:dyDescent="0.25">
      <c r="A791" s="58" t="str">
        <f t="shared" si="72"/>
        <v>BAVM 209 </v>
      </c>
      <c r="B791" s="30" t="str">
        <f t="shared" si="73"/>
        <v>I</v>
      </c>
      <c r="C791" s="58">
        <f t="shared" si="74"/>
        <v>54933.404000000002</v>
      </c>
      <c r="D791" s="28" t="str">
        <f t="shared" si="75"/>
        <v>vis</v>
      </c>
      <c r="E791" s="66" t="e">
        <f>VLOOKUP(C791,Active!C$21:E$973,3,FALSE)</f>
        <v>#N/A</v>
      </c>
      <c r="F791" s="30" t="s">
        <v>425</v>
      </c>
      <c r="G791" s="28" t="str">
        <f t="shared" si="76"/>
        <v>54933.4040</v>
      </c>
      <c r="H791" s="58">
        <f t="shared" si="77"/>
        <v>15975</v>
      </c>
      <c r="I791" s="67" t="s">
        <v>3512</v>
      </c>
      <c r="J791" s="68" t="s">
        <v>3513</v>
      </c>
      <c r="K791" s="67" t="s">
        <v>3514</v>
      </c>
      <c r="L791" s="67" t="s">
        <v>2973</v>
      </c>
      <c r="M791" s="68" t="s">
        <v>2915</v>
      </c>
      <c r="N791" s="68">
        <v>0</v>
      </c>
      <c r="O791" s="69" t="s">
        <v>2702</v>
      </c>
      <c r="P791" s="70" t="s">
        <v>3515</v>
      </c>
    </row>
    <row r="792" spans="1:16" ht="13.5" thickBot="1" x14ac:dyDescent="0.25">
      <c r="A792" s="58" t="str">
        <f t="shared" si="72"/>
        <v> JAAVSO 38;85 </v>
      </c>
      <c r="B792" s="30" t="str">
        <f t="shared" si="73"/>
        <v>I</v>
      </c>
      <c r="C792" s="58">
        <f t="shared" si="74"/>
        <v>54942.403400000003</v>
      </c>
      <c r="D792" s="28" t="str">
        <f t="shared" si="75"/>
        <v>vis</v>
      </c>
      <c r="E792" s="66" t="e">
        <f>VLOOKUP(C792,Active!C$21:E$973,3,FALSE)</f>
        <v>#N/A</v>
      </c>
      <c r="F792" s="30" t="s">
        <v>425</v>
      </c>
      <c r="G792" s="28" t="str">
        <f t="shared" si="76"/>
        <v>54942.4034</v>
      </c>
      <c r="H792" s="58">
        <f t="shared" si="77"/>
        <v>15986</v>
      </c>
      <c r="I792" s="67" t="s">
        <v>3516</v>
      </c>
      <c r="J792" s="68" t="s">
        <v>3517</v>
      </c>
      <c r="K792" s="67">
        <v>15986</v>
      </c>
      <c r="L792" s="67" t="s">
        <v>3226</v>
      </c>
      <c r="M792" s="68" t="s">
        <v>2915</v>
      </c>
      <c r="N792" s="68" t="s">
        <v>3173</v>
      </c>
      <c r="O792" s="69" t="s">
        <v>3473</v>
      </c>
      <c r="P792" s="69" t="s">
        <v>3518</v>
      </c>
    </row>
    <row r="793" spans="1:16" ht="13.5" thickBot="1" x14ac:dyDescent="0.25">
      <c r="A793" s="58" t="str">
        <f t="shared" si="72"/>
        <v>IBVS 5893 </v>
      </c>
      <c r="B793" s="30" t="str">
        <f t="shared" si="73"/>
        <v>I</v>
      </c>
      <c r="C793" s="58">
        <f t="shared" si="74"/>
        <v>54955.492700000003</v>
      </c>
      <c r="D793" s="28" t="str">
        <f t="shared" si="75"/>
        <v>vis</v>
      </c>
      <c r="E793" s="66" t="e">
        <f>VLOOKUP(C793,Active!C$21:E$973,3,FALSE)</f>
        <v>#N/A</v>
      </c>
      <c r="F793" s="30" t="s">
        <v>425</v>
      </c>
      <c r="G793" s="28" t="str">
        <f t="shared" si="76"/>
        <v>54955.4927</v>
      </c>
      <c r="H793" s="58">
        <f t="shared" si="77"/>
        <v>16002</v>
      </c>
      <c r="I793" s="67" t="s">
        <v>3519</v>
      </c>
      <c r="J793" s="68" t="s">
        <v>3520</v>
      </c>
      <c r="K793" s="67">
        <v>16002</v>
      </c>
      <c r="L793" s="67" t="s">
        <v>3521</v>
      </c>
      <c r="M793" s="68" t="s">
        <v>2915</v>
      </c>
      <c r="N793" s="68" t="s">
        <v>425</v>
      </c>
      <c r="O793" s="69" t="s">
        <v>3522</v>
      </c>
      <c r="P793" s="70" t="s">
        <v>3523</v>
      </c>
    </row>
    <row r="794" spans="1:16" ht="13.5" thickBot="1" x14ac:dyDescent="0.25">
      <c r="A794" s="58" t="str">
        <f t="shared" si="72"/>
        <v> JAAVSO 38;85 </v>
      </c>
      <c r="B794" s="30" t="str">
        <f t="shared" si="73"/>
        <v>I</v>
      </c>
      <c r="C794" s="58">
        <f t="shared" si="74"/>
        <v>55008.669300000001</v>
      </c>
      <c r="D794" s="28" t="str">
        <f t="shared" si="75"/>
        <v>vis</v>
      </c>
      <c r="E794" s="66" t="e">
        <f>VLOOKUP(C794,Active!C$21:E$973,3,FALSE)</f>
        <v>#N/A</v>
      </c>
      <c r="F794" s="30" t="s">
        <v>425</v>
      </c>
      <c r="G794" s="28" t="str">
        <f t="shared" si="76"/>
        <v>55008.6693</v>
      </c>
      <c r="H794" s="58">
        <f t="shared" si="77"/>
        <v>16067</v>
      </c>
      <c r="I794" s="67" t="s">
        <v>3524</v>
      </c>
      <c r="J794" s="68" t="s">
        <v>3525</v>
      </c>
      <c r="K794" s="67">
        <v>16067</v>
      </c>
      <c r="L794" s="67" t="s">
        <v>3226</v>
      </c>
      <c r="M794" s="68" t="s">
        <v>2915</v>
      </c>
      <c r="N794" s="68" t="s">
        <v>3173</v>
      </c>
      <c r="O794" s="69" t="s">
        <v>1878</v>
      </c>
      <c r="P794" s="69" t="s">
        <v>3518</v>
      </c>
    </row>
    <row r="795" spans="1:16" ht="13.5" thickBot="1" x14ac:dyDescent="0.25">
      <c r="A795" s="58" t="str">
        <f t="shared" si="72"/>
        <v>BAVM 214 </v>
      </c>
      <c r="B795" s="30" t="str">
        <f t="shared" si="73"/>
        <v>I</v>
      </c>
      <c r="C795" s="58">
        <f t="shared" si="74"/>
        <v>55059.390700000004</v>
      </c>
      <c r="D795" s="28" t="str">
        <f t="shared" si="75"/>
        <v>vis</v>
      </c>
      <c r="E795" s="66" t="e">
        <f>VLOOKUP(C795,Active!C$21:E$973,3,FALSE)</f>
        <v>#N/A</v>
      </c>
      <c r="F795" s="30" t="s">
        <v>425</v>
      </c>
      <c r="G795" s="28" t="str">
        <f t="shared" si="76"/>
        <v>55059.3907</v>
      </c>
      <c r="H795" s="58">
        <f t="shared" si="77"/>
        <v>16129</v>
      </c>
      <c r="I795" s="67" t="s">
        <v>3526</v>
      </c>
      <c r="J795" s="68" t="s">
        <v>3527</v>
      </c>
      <c r="K795" s="67">
        <v>16129</v>
      </c>
      <c r="L795" s="67" t="s">
        <v>3528</v>
      </c>
      <c r="M795" s="68" t="s">
        <v>2915</v>
      </c>
      <c r="N795" s="68" t="s">
        <v>3529</v>
      </c>
      <c r="O795" s="69" t="s">
        <v>3530</v>
      </c>
      <c r="P795" s="70" t="s">
        <v>3531</v>
      </c>
    </row>
    <row r="796" spans="1:16" ht="13.5" thickBot="1" x14ac:dyDescent="0.25">
      <c r="A796" s="58" t="str">
        <f t="shared" si="72"/>
        <v> JAAVSO 38;85 </v>
      </c>
      <c r="B796" s="30" t="str">
        <f t="shared" si="73"/>
        <v>I</v>
      </c>
      <c r="C796" s="58">
        <f t="shared" si="74"/>
        <v>55062.6636</v>
      </c>
      <c r="D796" s="28" t="str">
        <f t="shared" si="75"/>
        <v>vis</v>
      </c>
      <c r="E796" s="66" t="e">
        <f>VLOOKUP(C796,Active!C$21:E$973,3,FALSE)</f>
        <v>#N/A</v>
      </c>
      <c r="F796" s="30" t="s">
        <v>425</v>
      </c>
      <c r="G796" s="28" t="str">
        <f t="shared" si="76"/>
        <v>55062.6636</v>
      </c>
      <c r="H796" s="58">
        <f t="shared" si="77"/>
        <v>16133</v>
      </c>
      <c r="I796" s="67" t="s">
        <v>3532</v>
      </c>
      <c r="J796" s="68" t="s">
        <v>3533</v>
      </c>
      <c r="K796" s="67" t="s">
        <v>3534</v>
      </c>
      <c r="L796" s="67" t="s">
        <v>3521</v>
      </c>
      <c r="M796" s="68" t="s">
        <v>2915</v>
      </c>
      <c r="N796" s="68" t="s">
        <v>3173</v>
      </c>
      <c r="O796" s="69" t="s">
        <v>1878</v>
      </c>
      <c r="P796" s="69" t="s">
        <v>3518</v>
      </c>
    </row>
    <row r="797" spans="1:16" ht="13.5" thickBot="1" x14ac:dyDescent="0.25">
      <c r="A797" s="58" t="str">
        <f t="shared" si="72"/>
        <v>BAVM 214 </v>
      </c>
      <c r="B797" s="30" t="str">
        <f t="shared" si="73"/>
        <v>I</v>
      </c>
      <c r="C797" s="58">
        <f t="shared" si="74"/>
        <v>55068.390099999997</v>
      </c>
      <c r="D797" s="28" t="str">
        <f t="shared" si="75"/>
        <v>vis</v>
      </c>
      <c r="E797" s="66" t="e">
        <f>VLOOKUP(C797,Active!C$21:E$973,3,FALSE)</f>
        <v>#N/A</v>
      </c>
      <c r="F797" s="30" t="s">
        <v>425</v>
      </c>
      <c r="G797" s="28" t="str">
        <f t="shared" si="76"/>
        <v>55068.3901</v>
      </c>
      <c r="H797" s="58">
        <f t="shared" si="77"/>
        <v>16140</v>
      </c>
      <c r="I797" s="67" t="s">
        <v>3535</v>
      </c>
      <c r="J797" s="68" t="s">
        <v>3536</v>
      </c>
      <c r="K797" s="67" t="s">
        <v>3537</v>
      </c>
      <c r="L797" s="67" t="s">
        <v>3349</v>
      </c>
      <c r="M797" s="68" t="s">
        <v>2915</v>
      </c>
      <c r="N797" s="68" t="s">
        <v>3529</v>
      </c>
      <c r="O797" s="69" t="s">
        <v>3530</v>
      </c>
      <c r="P797" s="70" t="s">
        <v>3531</v>
      </c>
    </row>
    <row r="798" spans="1:16" ht="13.5" thickBot="1" x14ac:dyDescent="0.25">
      <c r="A798" s="58" t="str">
        <f t="shared" si="72"/>
        <v>BAVM 214 </v>
      </c>
      <c r="B798" s="30" t="str">
        <f t="shared" si="73"/>
        <v>I</v>
      </c>
      <c r="C798" s="58">
        <f t="shared" si="74"/>
        <v>55086.388099999996</v>
      </c>
      <c r="D798" s="28" t="str">
        <f t="shared" si="75"/>
        <v>vis</v>
      </c>
      <c r="E798" s="66" t="e">
        <f>VLOOKUP(C798,Active!C$21:E$973,3,FALSE)</f>
        <v>#N/A</v>
      </c>
      <c r="F798" s="30" t="s">
        <v>425</v>
      </c>
      <c r="G798" s="28" t="str">
        <f t="shared" si="76"/>
        <v>55086.3881</v>
      </c>
      <c r="H798" s="58">
        <f t="shared" si="77"/>
        <v>16162</v>
      </c>
      <c r="I798" s="67" t="s">
        <v>3538</v>
      </c>
      <c r="J798" s="68" t="s">
        <v>3539</v>
      </c>
      <c r="K798" s="67" t="s">
        <v>3540</v>
      </c>
      <c r="L798" s="67" t="s">
        <v>3505</v>
      </c>
      <c r="M798" s="68" t="s">
        <v>2915</v>
      </c>
      <c r="N798" s="68" t="s">
        <v>3529</v>
      </c>
      <c r="O798" s="69" t="s">
        <v>3530</v>
      </c>
      <c r="P798" s="70" t="s">
        <v>3531</v>
      </c>
    </row>
    <row r="799" spans="1:16" ht="13.5" thickBot="1" x14ac:dyDescent="0.25">
      <c r="A799" s="58" t="str">
        <f t="shared" si="72"/>
        <v>IBVS 5924 </v>
      </c>
      <c r="B799" s="30" t="str">
        <f t="shared" si="73"/>
        <v>I</v>
      </c>
      <c r="C799" s="58">
        <f t="shared" si="74"/>
        <v>55091.296399999999</v>
      </c>
      <c r="D799" s="28" t="str">
        <f t="shared" si="75"/>
        <v>vis</v>
      </c>
      <c r="E799" s="66" t="e">
        <f>VLOOKUP(C799,Active!C$21:E$973,3,FALSE)</f>
        <v>#N/A</v>
      </c>
      <c r="F799" s="30" t="s">
        <v>425</v>
      </c>
      <c r="G799" s="28" t="str">
        <f t="shared" si="76"/>
        <v>55091.2964</v>
      </c>
      <c r="H799" s="58">
        <f t="shared" si="77"/>
        <v>16168</v>
      </c>
      <c r="I799" s="67" t="s">
        <v>3541</v>
      </c>
      <c r="J799" s="68" t="s">
        <v>3542</v>
      </c>
      <c r="K799" s="67" t="s">
        <v>3543</v>
      </c>
      <c r="L799" s="67" t="s">
        <v>3353</v>
      </c>
      <c r="M799" s="68" t="s">
        <v>2915</v>
      </c>
      <c r="N799" s="68" t="s">
        <v>418</v>
      </c>
      <c r="O799" s="69" t="s">
        <v>3544</v>
      </c>
      <c r="P799" s="70" t="s">
        <v>3545</v>
      </c>
    </row>
    <row r="800" spans="1:16" ht="13.5" thickBot="1" x14ac:dyDescent="0.25">
      <c r="A800" s="58" t="str">
        <f t="shared" si="72"/>
        <v> JAAVSO 38;120 </v>
      </c>
      <c r="B800" s="30" t="str">
        <f t="shared" si="73"/>
        <v>I</v>
      </c>
      <c r="C800" s="58">
        <f t="shared" si="74"/>
        <v>55098.660100000001</v>
      </c>
      <c r="D800" s="28" t="str">
        <f t="shared" si="75"/>
        <v>vis</v>
      </c>
      <c r="E800" s="66" t="e">
        <f>VLOOKUP(C800,Active!C$21:E$973,3,FALSE)</f>
        <v>#N/A</v>
      </c>
      <c r="F800" s="30" t="s">
        <v>425</v>
      </c>
      <c r="G800" s="28" t="str">
        <f t="shared" si="76"/>
        <v>55098.6601</v>
      </c>
      <c r="H800" s="58">
        <f t="shared" si="77"/>
        <v>16177</v>
      </c>
      <c r="I800" s="67" t="s">
        <v>13</v>
      </c>
      <c r="J800" s="68" t="s">
        <v>14</v>
      </c>
      <c r="K800" s="67" t="s">
        <v>15</v>
      </c>
      <c r="L800" s="67" t="s">
        <v>3226</v>
      </c>
      <c r="M800" s="68" t="s">
        <v>2915</v>
      </c>
      <c r="N800" s="68" t="s">
        <v>3173</v>
      </c>
      <c r="O800" s="69" t="s">
        <v>16</v>
      </c>
      <c r="P800" s="69" t="s">
        <v>17</v>
      </c>
    </row>
    <row r="801" spans="1:16" ht="13.5" thickBot="1" x14ac:dyDescent="0.25">
      <c r="A801" s="58" t="str">
        <f t="shared" si="72"/>
        <v> JAAVSO 39;94 </v>
      </c>
      <c r="B801" s="30" t="str">
        <f t="shared" si="73"/>
        <v>I</v>
      </c>
      <c r="C801" s="58">
        <f t="shared" si="74"/>
        <v>55304.819900000002</v>
      </c>
      <c r="D801" s="28" t="str">
        <f t="shared" si="75"/>
        <v>vis</v>
      </c>
      <c r="E801" s="66" t="e">
        <f>VLOOKUP(C801,Active!C$21:E$973,3,FALSE)</f>
        <v>#N/A</v>
      </c>
      <c r="F801" s="30" t="s">
        <v>425</v>
      </c>
      <c r="G801" s="28" t="str">
        <f t="shared" si="76"/>
        <v>55304.8199</v>
      </c>
      <c r="H801" s="58">
        <f t="shared" si="77"/>
        <v>16429</v>
      </c>
      <c r="I801" s="67" t="s">
        <v>18</v>
      </c>
      <c r="J801" s="68" t="s">
        <v>19</v>
      </c>
      <c r="K801" s="67" t="s">
        <v>20</v>
      </c>
      <c r="L801" s="67" t="s">
        <v>21</v>
      </c>
      <c r="M801" s="68" t="s">
        <v>2915</v>
      </c>
      <c r="N801" s="68" t="s">
        <v>3173</v>
      </c>
      <c r="O801" s="69" t="s">
        <v>1878</v>
      </c>
      <c r="P801" s="69" t="s">
        <v>22</v>
      </c>
    </row>
    <row r="802" spans="1:16" ht="13.5" thickBot="1" x14ac:dyDescent="0.25">
      <c r="A802" s="58" t="str">
        <f t="shared" si="72"/>
        <v>IBVS 5988 </v>
      </c>
      <c r="B802" s="30" t="str">
        <f t="shared" si="73"/>
        <v>I</v>
      </c>
      <c r="C802" s="58">
        <f t="shared" si="74"/>
        <v>55342.452400000002</v>
      </c>
      <c r="D802" s="28" t="str">
        <f t="shared" si="75"/>
        <v>vis</v>
      </c>
      <c r="E802" s="66" t="e">
        <f>VLOOKUP(C802,Active!C$21:E$973,3,FALSE)</f>
        <v>#N/A</v>
      </c>
      <c r="F802" s="30" t="s">
        <v>425</v>
      </c>
      <c r="G802" s="28" t="str">
        <f t="shared" si="76"/>
        <v>55342.4524</v>
      </c>
      <c r="H802" s="58">
        <f t="shared" si="77"/>
        <v>16475</v>
      </c>
      <c r="I802" s="67" t="s">
        <v>23</v>
      </c>
      <c r="J802" s="68" t="s">
        <v>24</v>
      </c>
      <c r="K802" s="67" t="s">
        <v>25</v>
      </c>
      <c r="L802" s="67" t="s">
        <v>21</v>
      </c>
      <c r="M802" s="68" t="s">
        <v>2915</v>
      </c>
      <c r="N802" s="68" t="s">
        <v>26</v>
      </c>
      <c r="O802" s="69" t="s">
        <v>3522</v>
      </c>
      <c r="P802" s="70" t="s">
        <v>27</v>
      </c>
    </row>
    <row r="803" spans="1:16" ht="13.5" thickBot="1" x14ac:dyDescent="0.25">
      <c r="A803" s="58" t="str">
        <f t="shared" si="72"/>
        <v>BAVM 220 </v>
      </c>
      <c r="B803" s="30" t="str">
        <f t="shared" si="73"/>
        <v>I</v>
      </c>
      <c r="C803" s="58">
        <f t="shared" si="74"/>
        <v>55396.446499999998</v>
      </c>
      <c r="D803" s="28" t="str">
        <f t="shared" si="75"/>
        <v>vis</v>
      </c>
      <c r="E803" s="66" t="e">
        <f>VLOOKUP(C803,Active!C$21:E$973,3,FALSE)</f>
        <v>#N/A</v>
      </c>
      <c r="F803" s="30" t="s">
        <v>425</v>
      </c>
      <c r="G803" s="28" t="str">
        <f t="shared" si="76"/>
        <v>55396.4465</v>
      </c>
      <c r="H803" s="58">
        <f t="shared" si="77"/>
        <v>16541</v>
      </c>
      <c r="I803" s="67" t="s">
        <v>28</v>
      </c>
      <c r="J803" s="68" t="s">
        <v>1813</v>
      </c>
      <c r="K803" s="67" t="s">
        <v>1814</v>
      </c>
      <c r="L803" s="67" t="s">
        <v>1815</v>
      </c>
      <c r="M803" s="68" t="s">
        <v>2915</v>
      </c>
      <c r="N803" s="68">
        <v>0</v>
      </c>
      <c r="O803" s="69" t="s">
        <v>1816</v>
      </c>
      <c r="P803" s="70" t="s">
        <v>1817</v>
      </c>
    </row>
    <row r="804" spans="1:16" ht="13.5" thickBot="1" x14ac:dyDescent="0.25">
      <c r="A804" s="58" t="str">
        <f t="shared" si="72"/>
        <v>BAVM 220 </v>
      </c>
      <c r="B804" s="30" t="str">
        <f t="shared" si="73"/>
        <v>I</v>
      </c>
      <c r="C804" s="58">
        <f t="shared" si="74"/>
        <v>55670.509899999997</v>
      </c>
      <c r="D804" s="28" t="str">
        <f t="shared" si="75"/>
        <v>vis</v>
      </c>
      <c r="E804" s="66" t="e">
        <f>VLOOKUP(C804,Active!C$21:E$973,3,FALSE)</f>
        <v>#N/A</v>
      </c>
      <c r="F804" s="30" t="s">
        <v>425</v>
      </c>
      <c r="G804" s="28" t="str">
        <f t="shared" si="76"/>
        <v>55670.5099</v>
      </c>
      <c r="H804" s="58">
        <f t="shared" si="77"/>
        <v>16876</v>
      </c>
      <c r="I804" s="67" t="s">
        <v>1818</v>
      </c>
      <c r="J804" s="68" t="s">
        <v>1819</v>
      </c>
      <c r="K804" s="67">
        <v>16876</v>
      </c>
      <c r="L804" s="67" t="s">
        <v>3353</v>
      </c>
      <c r="M804" s="68" t="s">
        <v>2915</v>
      </c>
      <c r="N804" s="68" t="s">
        <v>425</v>
      </c>
      <c r="O804" s="69" t="s">
        <v>3410</v>
      </c>
      <c r="P804" s="70" t="s">
        <v>1817</v>
      </c>
    </row>
    <row r="805" spans="1:16" ht="13.5" thickBot="1" x14ac:dyDescent="0.25">
      <c r="A805" s="58" t="str">
        <f t="shared" si="72"/>
        <v> JAAVSO 40;975 </v>
      </c>
      <c r="B805" s="30" t="str">
        <f t="shared" si="73"/>
        <v>I</v>
      </c>
      <c r="C805" s="58">
        <f t="shared" si="74"/>
        <v>55673.7814</v>
      </c>
      <c r="D805" s="28" t="str">
        <f t="shared" si="75"/>
        <v>vis</v>
      </c>
      <c r="E805" s="66" t="e">
        <f>VLOOKUP(C805,Active!C$21:E$973,3,FALSE)</f>
        <v>#N/A</v>
      </c>
      <c r="F805" s="30" t="s">
        <v>425</v>
      </c>
      <c r="G805" s="28" t="str">
        <f t="shared" si="76"/>
        <v>55673.7814</v>
      </c>
      <c r="H805" s="58">
        <f t="shared" si="77"/>
        <v>16880</v>
      </c>
      <c r="I805" s="67" t="s">
        <v>1820</v>
      </c>
      <c r="J805" s="68" t="s">
        <v>1821</v>
      </c>
      <c r="K805" s="67">
        <v>16880</v>
      </c>
      <c r="L805" s="67" t="s">
        <v>3255</v>
      </c>
      <c r="M805" s="68" t="s">
        <v>2915</v>
      </c>
      <c r="N805" s="68" t="s">
        <v>425</v>
      </c>
      <c r="O805" s="69" t="s">
        <v>1822</v>
      </c>
      <c r="P805" s="69" t="s">
        <v>1823</v>
      </c>
    </row>
    <row r="806" spans="1:16" ht="13.5" thickBot="1" x14ac:dyDescent="0.25">
      <c r="A806" s="58" t="str">
        <f t="shared" si="72"/>
        <v> JAAVSO 41;122 </v>
      </c>
      <c r="B806" s="30" t="str">
        <f t="shared" si="73"/>
        <v>I</v>
      </c>
      <c r="C806" s="58">
        <f t="shared" si="74"/>
        <v>55836.582199999997</v>
      </c>
      <c r="D806" s="28" t="str">
        <f t="shared" si="75"/>
        <v>vis</v>
      </c>
      <c r="E806" s="66" t="e">
        <f>VLOOKUP(C806,Active!C$21:E$973,3,FALSE)</f>
        <v>#N/A</v>
      </c>
      <c r="F806" s="30" t="s">
        <v>425</v>
      </c>
      <c r="G806" s="28" t="str">
        <f t="shared" si="76"/>
        <v>55836.5822</v>
      </c>
      <c r="H806" s="58">
        <f t="shared" si="77"/>
        <v>17079</v>
      </c>
      <c r="I806" s="67" t="s">
        <v>42</v>
      </c>
      <c r="J806" s="68" t="s">
        <v>43</v>
      </c>
      <c r="K806" s="67">
        <v>17079</v>
      </c>
      <c r="L806" s="67" t="s">
        <v>44</v>
      </c>
      <c r="M806" s="68" t="s">
        <v>2915</v>
      </c>
      <c r="N806" s="68" t="s">
        <v>425</v>
      </c>
      <c r="O806" s="69" t="s">
        <v>45</v>
      </c>
      <c r="P806" s="69" t="s">
        <v>46</v>
      </c>
    </row>
    <row r="807" spans="1:16" ht="13.5" thickBot="1" x14ac:dyDescent="0.25">
      <c r="A807" s="58" t="str">
        <f t="shared" si="72"/>
        <v> JAAVSO 40;975 </v>
      </c>
      <c r="B807" s="30" t="str">
        <f t="shared" si="73"/>
        <v>I</v>
      </c>
      <c r="C807" s="58">
        <f t="shared" si="74"/>
        <v>55836.582199999997</v>
      </c>
      <c r="D807" s="28" t="str">
        <f t="shared" si="75"/>
        <v>vis</v>
      </c>
      <c r="E807" s="66" t="e">
        <f>VLOOKUP(C807,Active!C$21:E$973,3,FALSE)</f>
        <v>#N/A</v>
      </c>
      <c r="F807" s="30" t="s">
        <v>425</v>
      </c>
      <c r="G807" s="28" t="str">
        <f t="shared" si="76"/>
        <v>55836.5822</v>
      </c>
      <c r="H807" s="58">
        <f t="shared" si="77"/>
        <v>17079</v>
      </c>
      <c r="I807" s="67" t="s">
        <v>42</v>
      </c>
      <c r="J807" s="68" t="s">
        <v>43</v>
      </c>
      <c r="K807" s="67">
        <v>17079</v>
      </c>
      <c r="L807" s="67" t="s">
        <v>44</v>
      </c>
      <c r="M807" s="68" t="s">
        <v>2915</v>
      </c>
      <c r="N807" s="68" t="s">
        <v>425</v>
      </c>
      <c r="O807" s="69" t="s">
        <v>1878</v>
      </c>
      <c r="P807" s="69" t="s">
        <v>1823</v>
      </c>
    </row>
    <row r="808" spans="1:16" ht="13.5" thickBot="1" x14ac:dyDescent="0.25">
      <c r="A808" s="58" t="str">
        <f t="shared" si="72"/>
        <v> JAAVSO 41;122 </v>
      </c>
      <c r="B808" s="30" t="str">
        <f t="shared" si="73"/>
        <v>I</v>
      </c>
      <c r="C808" s="58">
        <f t="shared" si="74"/>
        <v>56187.5458</v>
      </c>
      <c r="D808" s="28" t="str">
        <f t="shared" si="75"/>
        <v>vis</v>
      </c>
      <c r="E808" s="66" t="e">
        <f>VLOOKUP(C808,Active!C$21:E$973,3,FALSE)</f>
        <v>#N/A</v>
      </c>
      <c r="F808" s="30" t="s">
        <v>425</v>
      </c>
      <c r="G808" s="28" t="str">
        <f t="shared" si="76"/>
        <v>56187.5458</v>
      </c>
      <c r="H808" s="58">
        <f t="shared" si="77"/>
        <v>17508</v>
      </c>
      <c r="I808" s="67" t="s">
        <v>1844</v>
      </c>
      <c r="J808" s="68" t="s">
        <v>1845</v>
      </c>
      <c r="K808" s="67">
        <v>17508</v>
      </c>
      <c r="L808" s="67" t="s">
        <v>1846</v>
      </c>
      <c r="M808" s="68" t="s">
        <v>2915</v>
      </c>
      <c r="N808" s="68" t="s">
        <v>425</v>
      </c>
      <c r="O808" s="69" t="s">
        <v>1822</v>
      </c>
      <c r="P808" s="69" t="s">
        <v>46</v>
      </c>
    </row>
    <row r="809" spans="1:16" ht="13.5" thickBot="1" x14ac:dyDescent="0.25">
      <c r="A809" s="58" t="str">
        <f t="shared" si="72"/>
        <v> JAAVSO 41;328 </v>
      </c>
      <c r="B809" s="30" t="str">
        <f t="shared" si="73"/>
        <v>I</v>
      </c>
      <c r="C809" s="58">
        <f t="shared" si="74"/>
        <v>56451.790999999997</v>
      </c>
      <c r="D809" s="28" t="str">
        <f t="shared" si="75"/>
        <v>vis</v>
      </c>
      <c r="E809" s="66" t="e">
        <f>VLOOKUP(C809,Active!C$21:E$973,3,FALSE)</f>
        <v>#N/A</v>
      </c>
      <c r="F809" s="30" t="s">
        <v>425</v>
      </c>
      <c r="G809" s="28" t="str">
        <f t="shared" si="76"/>
        <v>56451.7910</v>
      </c>
      <c r="H809" s="58">
        <f t="shared" si="77"/>
        <v>17831</v>
      </c>
      <c r="I809" s="67" t="s">
        <v>1847</v>
      </c>
      <c r="J809" s="68" t="s">
        <v>1848</v>
      </c>
      <c r="K809" s="67">
        <v>17831</v>
      </c>
      <c r="L809" s="67" t="s">
        <v>1849</v>
      </c>
      <c r="M809" s="68" t="s">
        <v>2915</v>
      </c>
      <c r="N809" s="68" t="s">
        <v>425</v>
      </c>
      <c r="O809" s="69" t="s">
        <v>1878</v>
      </c>
      <c r="P809" s="69" t="s">
        <v>57</v>
      </c>
    </row>
    <row r="810" spans="1:16" ht="13.5" thickBot="1" x14ac:dyDescent="0.25">
      <c r="A810" s="58" t="str">
        <f t="shared" si="72"/>
        <v> JAAVSO 41;328 </v>
      </c>
      <c r="B810" s="30" t="str">
        <f t="shared" si="73"/>
        <v>I</v>
      </c>
      <c r="C810" s="58">
        <f t="shared" si="74"/>
        <v>56479.606</v>
      </c>
      <c r="D810" s="28" t="str">
        <f t="shared" si="75"/>
        <v>vis</v>
      </c>
      <c r="E810" s="66" t="e">
        <f>VLOOKUP(C810,Active!C$21:E$973,3,FALSE)</f>
        <v>#N/A</v>
      </c>
      <c r="F810" s="30" t="s">
        <v>425</v>
      </c>
      <c r="G810" s="28" t="str">
        <f t="shared" si="76"/>
        <v>56479.6060</v>
      </c>
      <c r="H810" s="58">
        <f t="shared" si="77"/>
        <v>17865</v>
      </c>
      <c r="I810" s="67" t="s">
        <v>58</v>
      </c>
      <c r="J810" s="68" t="s">
        <v>59</v>
      </c>
      <c r="K810" s="67">
        <v>17865</v>
      </c>
      <c r="L810" s="67" t="s">
        <v>60</v>
      </c>
      <c r="M810" s="68" t="s">
        <v>2915</v>
      </c>
      <c r="N810" s="68" t="s">
        <v>425</v>
      </c>
      <c r="O810" s="69" t="s">
        <v>1822</v>
      </c>
      <c r="P810" s="69" t="s">
        <v>57</v>
      </c>
    </row>
    <row r="811" spans="1:16" ht="13.5" thickBot="1" x14ac:dyDescent="0.25">
      <c r="A811" s="58" t="str">
        <f t="shared" si="72"/>
        <v>BAVM 232 </v>
      </c>
      <c r="B811" s="30" t="str">
        <f t="shared" si="73"/>
        <v>II</v>
      </c>
      <c r="C811" s="58">
        <f t="shared" si="74"/>
        <v>56491.474999999999</v>
      </c>
      <c r="D811" s="28" t="str">
        <f t="shared" si="75"/>
        <v>vis</v>
      </c>
      <c r="E811" s="66" t="e">
        <f>VLOOKUP(C811,Active!C$21:E$973,3,FALSE)</f>
        <v>#N/A</v>
      </c>
      <c r="F811" s="30" t="s">
        <v>425</v>
      </c>
      <c r="G811" s="28" t="str">
        <f t="shared" si="76"/>
        <v>56491.475</v>
      </c>
      <c r="H811" s="58">
        <f t="shared" si="77"/>
        <v>17879.5</v>
      </c>
      <c r="I811" s="67" t="s">
        <v>61</v>
      </c>
      <c r="J811" s="68" t="s">
        <v>62</v>
      </c>
      <c r="K811" s="67">
        <v>17879.5</v>
      </c>
      <c r="L811" s="67" t="s">
        <v>1</v>
      </c>
      <c r="M811" s="68" t="s">
        <v>2915</v>
      </c>
      <c r="N811" s="68">
        <v>0</v>
      </c>
      <c r="O811" s="69" t="s">
        <v>3410</v>
      </c>
      <c r="P811" s="70" t="s">
        <v>1857</v>
      </c>
    </row>
    <row r="812" spans="1:16" ht="13.5" thickBot="1" x14ac:dyDescent="0.25">
      <c r="A812" s="58" t="str">
        <f t="shared" si="72"/>
        <v>BAVM 238 </v>
      </c>
      <c r="B812" s="30" t="str">
        <f t="shared" si="73"/>
        <v>II</v>
      </c>
      <c r="C812" s="58">
        <f t="shared" si="74"/>
        <v>56810.528299999998</v>
      </c>
      <c r="D812" s="28" t="str">
        <f t="shared" si="75"/>
        <v>vis</v>
      </c>
      <c r="E812" s="66" t="e">
        <f>VLOOKUP(C812,Active!C$21:E$973,3,FALSE)</f>
        <v>#N/A</v>
      </c>
      <c r="F812" s="30" t="s">
        <v>425</v>
      </c>
      <c r="G812" s="28" t="str">
        <f t="shared" si="76"/>
        <v>56810.5283</v>
      </c>
      <c r="H812" s="58">
        <f t="shared" si="77"/>
        <v>18269.5</v>
      </c>
      <c r="I812" s="67" t="s">
        <v>1858</v>
      </c>
      <c r="J812" s="68" t="s">
        <v>1859</v>
      </c>
      <c r="K812" s="67">
        <v>18269.5</v>
      </c>
      <c r="L812" s="67" t="s">
        <v>1860</v>
      </c>
      <c r="M812" s="68" t="s">
        <v>2915</v>
      </c>
      <c r="N812" s="68">
        <v>0</v>
      </c>
      <c r="O812" s="69" t="s">
        <v>3410</v>
      </c>
      <c r="P812" s="70" t="s">
        <v>1861</v>
      </c>
    </row>
    <row r="813" spans="1:16" ht="13.5" thickBot="1" x14ac:dyDescent="0.25">
      <c r="A813" s="58" t="str">
        <f t="shared" si="72"/>
        <v> JAAVSO 42;426 </v>
      </c>
      <c r="B813" s="30" t="str">
        <f t="shared" si="73"/>
        <v>I</v>
      </c>
      <c r="C813" s="58">
        <f t="shared" si="74"/>
        <v>56843.6584</v>
      </c>
      <c r="D813" s="28" t="str">
        <f t="shared" si="75"/>
        <v>vis</v>
      </c>
      <c r="E813" s="66" t="e">
        <f>VLOOKUP(C813,Active!C$21:E$973,3,FALSE)</f>
        <v>#N/A</v>
      </c>
      <c r="F813" s="30" t="s">
        <v>425</v>
      </c>
      <c r="G813" s="28" t="str">
        <f t="shared" si="76"/>
        <v>56843.6584</v>
      </c>
      <c r="H813" s="58">
        <f t="shared" si="77"/>
        <v>18310</v>
      </c>
      <c r="I813" s="67" t="s">
        <v>1862</v>
      </c>
      <c r="J813" s="68" t="s">
        <v>1863</v>
      </c>
      <c r="K813" s="67">
        <v>18310</v>
      </c>
      <c r="L813" s="67" t="s">
        <v>1864</v>
      </c>
      <c r="M813" s="68" t="s">
        <v>2915</v>
      </c>
      <c r="N813" s="68" t="s">
        <v>425</v>
      </c>
      <c r="O813" s="69" t="s">
        <v>1878</v>
      </c>
      <c r="P813" s="69" t="s">
        <v>1865</v>
      </c>
    </row>
    <row r="814" spans="1:16" ht="13.5" thickBot="1" x14ac:dyDescent="0.25">
      <c r="A814" s="58" t="str">
        <f t="shared" si="72"/>
        <v> CPRI 19.49 </v>
      </c>
      <c r="B814" s="30" t="str">
        <f t="shared" si="73"/>
        <v>I</v>
      </c>
      <c r="C814" s="58">
        <f t="shared" si="74"/>
        <v>16041.115</v>
      </c>
      <c r="D814" s="28" t="str">
        <f t="shared" si="75"/>
        <v>vis</v>
      </c>
      <c r="E814" s="66">
        <f>VLOOKUP(C814,Active!C$21:E$973,3,FALSE)</f>
        <v>-32899.898897232742</v>
      </c>
      <c r="F814" s="30" t="s">
        <v>425</v>
      </c>
      <c r="G814" s="28" t="str">
        <f t="shared" si="76"/>
        <v>16041.115</v>
      </c>
      <c r="H814" s="58">
        <f t="shared" si="77"/>
        <v>-31565</v>
      </c>
      <c r="I814" s="67" t="s">
        <v>430</v>
      </c>
      <c r="J814" s="68" t="s">
        <v>431</v>
      </c>
      <c r="K814" s="67">
        <v>-31565</v>
      </c>
      <c r="L814" s="67" t="s">
        <v>432</v>
      </c>
      <c r="M814" s="68" t="s">
        <v>427</v>
      </c>
      <c r="N814" s="68"/>
      <c r="O814" s="69" t="s">
        <v>433</v>
      </c>
      <c r="P814" s="69" t="s">
        <v>434</v>
      </c>
    </row>
    <row r="815" spans="1:16" ht="13.5" thickBot="1" x14ac:dyDescent="0.25">
      <c r="A815" s="58" t="str">
        <f t="shared" si="72"/>
        <v> CPRI 19.49 </v>
      </c>
      <c r="B815" s="30" t="str">
        <f t="shared" si="73"/>
        <v>I</v>
      </c>
      <c r="C815" s="58">
        <f t="shared" si="74"/>
        <v>17513.689999999999</v>
      </c>
      <c r="D815" s="28" t="str">
        <f t="shared" si="75"/>
        <v>vis</v>
      </c>
      <c r="E815" s="66">
        <f>VLOOKUP(C815,Active!C$21:E$973,3,FALSE)</f>
        <v>-31099.901224581481</v>
      </c>
      <c r="F815" s="30" t="s">
        <v>425</v>
      </c>
      <c r="G815" s="28" t="str">
        <f t="shared" si="76"/>
        <v>17513.690</v>
      </c>
      <c r="H815" s="58">
        <f t="shared" si="77"/>
        <v>-29765</v>
      </c>
      <c r="I815" s="67" t="s">
        <v>435</v>
      </c>
      <c r="J815" s="68" t="s">
        <v>436</v>
      </c>
      <c r="K815" s="67">
        <v>-29765</v>
      </c>
      <c r="L815" s="67" t="s">
        <v>437</v>
      </c>
      <c r="M815" s="68" t="s">
        <v>427</v>
      </c>
      <c r="N815" s="68"/>
      <c r="O815" s="69" t="s">
        <v>433</v>
      </c>
      <c r="P815" s="69" t="s">
        <v>434</v>
      </c>
    </row>
    <row r="816" spans="1:16" ht="13.5" thickBot="1" x14ac:dyDescent="0.25">
      <c r="A816" s="58" t="str">
        <f t="shared" si="72"/>
        <v> AN 182.110 </v>
      </c>
      <c r="B816" s="30" t="str">
        <f t="shared" si="73"/>
        <v>I</v>
      </c>
      <c r="C816" s="58">
        <f t="shared" si="74"/>
        <v>18459.414000000001</v>
      </c>
      <c r="D816" s="28" t="str">
        <f t="shared" si="75"/>
        <v>vis</v>
      </c>
      <c r="E816" s="66">
        <f>VLOOKUP(C816,Active!C$21:E$973,3,FALSE)</f>
        <v>-29943.898305225626</v>
      </c>
      <c r="F816" s="30" t="s">
        <v>425</v>
      </c>
      <c r="G816" s="28" t="str">
        <f t="shared" si="76"/>
        <v>18459.414</v>
      </c>
      <c r="H816" s="58">
        <f t="shared" si="77"/>
        <v>-28609</v>
      </c>
      <c r="I816" s="67" t="s">
        <v>438</v>
      </c>
      <c r="J816" s="68" t="s">
        <v>439</v>
      </c>
      <c r="K816" s="67">
        <v>-28609</v>
      </c>
      <c r="L816" s="67" t="s">
        <v>440</v>
      </c>
      <c r="M816" s="68" t="s">
        <v>441</v>
      </c>
      <c r="N816" s="68"/>
      <c r="O816" s="69" t="s">
        <v>442</v>
      </c>
      <c r="P816" s="69" t="s">
        <v>443</v>
      </c>
    </row>
    <row r="817" spans="1:16" ht="13.5" thickBot="1" x14ac:dyDescent="0.25">
      <c r="A817" s="58" t="str">
        <f t="shared" si="72"/>
        <v> AN 182.110 </v>
      </c>
      <c r="B817" s="30" t="str">
        <f t="shared" si="73"/>
        <v>I</v>
      </c>
      <c r="C817" s="58">
        <f t="shared" si="74"/>
        <v>18486.412</v>
      </c>
      <c r="D817" s="28" t="str">
        <f t="shared" si="75"/>
        <v>vis</v>
      </c>
      <c r="E817" s="66">
        <f>VLOOKUP(C817,Active!C$21:E$973,3,FALSE)</f>
        <v>-29910.897380202292</v>
      </c>
      <c r="F817" s="30" t="s">
        <v>425</v>
      </c>
      <c r="G817" s="28" t="str">
        <f t="shared" si="76"/>
        <v>18486.412</v>
      </c>
      <c r="H817" s="58">
        <f t="shared" si="77"/>
        <v>-28576</v>
      </c>
      <c r="I817" s="67" t="s">
        <v>444</v>
      </c>
      <c r="J817" s="68" t="s">
        <v>445</v>
      </c>
      <c r="K817" s="67">
        <v>-28576</v>
      </c>
      <c r="L817" s="67" t="s">
        <v>440</v>
      </c>
      <c r="M817" s="68" t="s">
        <v>441</v>
      </c>
      <c r="N817" s="68"/>
      <c r="O817" s="69" t="s">
        <v>442</v>
      </c>
      <c r="P817" s="69" t="s">
        <v>443</v>
      </c>
    </row>
    <row r="818" spans="1:16" ht="13.5" thickBot="1" x14ac:dyDescent="0.25">
      <c r="A818" s="58" t="str">
        <f t="shared" si="72"/>
        <v> AN 182.110 </v>
      </c>
      <c r="B818" s="30" t="str">
        <f t="shared" si="73"/>
        <v>I</v>
      </c>
      <c r="C818" s="58">
        <f t="shared" si="74"/>
        <v>18491.313999999998</v>
      </c>
      <c r="D818" s="28" t="str">
        <f t="shared" si="75"/>
        <v>vis</v>
      </c>
      <c r="E818" s="66">
        <f>VLOOKUP(C818,Active!C$21:E$973,3,FALSE)</f>
        <v>-29904.90543507805</v>
      </c>
      <c r="F818" s="30" t="s">
        <v>425</v>
      </c>
      <c r="G818" s="28" t="str">
        <f t="shared" si="76"/>
        <v>18491.314</v>
      </c>
      <c r="H818" s="58">
        <f t="shared" si="77"/>
        <v>-28570</v>
      </c>
      <c r="I818" s="67" t="s">
        <v>446</v>
      </c>
      <c r="J818" s="68" t="s">
        <v>447</v>
      </c>
      <c r="K818" s="67">
        <v>-28570</v>
      </c>
      <c r="L818" s="67" t="s">
        <v>448</v>
      </c>
      <c r="M818" s="68" t="s">
        <v>441</v>
      </c>
      <c r="N818" s="68"/>
      <c r="O818" s="69" t="s">
        <v>442</v>
      </c>
      <c r="P818" s="69" t="s">
        <v>443</v>
      </c>
    </row>
    <row r="819" spans="1:16" ht="13.5" thickBot="1" x14ac:dyDescent="0.25">
      <c r="A819" s="58" t="str">
        <f t="shared" si="72"/>
        <v> AN 182.110 </v>
      </c>
      <c r="B819" s="30" t="str">
        <f t="shared" si="73"/>
        <v>I</v>
      </c>
      <c r="C819" s="58">
        <f t="shared" si="74"/>
        <v>18495.405999999999</v>
      </c>
      <c r="D819" s="28" t="str">
        <f t="shared" si="75"/>
        <v>vis</v>
      </c>
      <c r="E819" s="66">
        <f>VLOOKUP(C819,Active!C$21:E$973,3,FALSE)</f>
        <v>-29899.903591045324</v>
      </c>
      <c r="F819" s="30" t="s">
        <v>425</v>
      </c>
      <c r="G819" s="28" t="str">
        <f t="shared" si="76"/>
        <v>18495.406</v>
      </c>
      <c r="H819" s="58">
        <f t="shared" si="77"/>
        <v>-28565</v>
      </c>
      <c r="I819" s="67" t="s">
        <v>449</v>
      </c>
      <c r="J819" s="68" t="s">
        <v>450</v>
      </c>
      <c r="K819" s="67">
        <v>-28565</v>
      </c>
      <c r="L819" s="67" t="s">
        <v>451</v>
      </c>
      <c r="M819" s="68" t="s">
        <v>441</v>
      </c>
      <c r="N819" s="68"/>
      <c r="O819" s="69" t="s">
        <v>442</v>
      </c>
      <c r="P819" s="69" t="s">
        <v>443</v>
      </c>
    </row>
    <row r="820" spans="1:16" ht="13.5" thickBot="1" x14ac:dyDescent="0.25">
      <c r="A820" s="58" t="str">
        <f t="shared" si="72"/>
        <v> CPRI 19.49 </v>
      </c>
      <c r="B820" s="30" t="str">
        <f t="shared" si="73"/>
        <v>I</v>
      </c>
      <c r="C820" s="58">
        <f t="shared" si="74"/>
        <v>18495.406999999999</v>
      </c>
      <c r="D820" s="28" t="str">
        <f t="shared" si="75"/>
        <v>vis</v>
      </c>
      <c r="E820" s="66">
        <f>VLOOKUP(C820,Active!C$21:E$973,3,FALSE)</f>
        <v>-29899.902368698298</v>
      </c>
      <c r="F820" s="30" t="s">
        <v>425</v>
      </c>
      <c r="G820" s="28" t="str">
        <f t="shared" si="76"/>
        <v>18495.407</v>
      </c>
      <c r="H820" s="58">
        <f t="shared" si="77"/>
        <v>-28565</v>
      </c>
      <c r="I820" s="67" t="s">
        <v>452</v>
      </c>
      <c r="J820" s="68" t="s">
        <v>453</v>
      </c>
      <c r="K820" s="67">
        <v>-28565</v>
      </c>
      <c r="L820" s="67" t="s">
        <v>454</v>
      </c>
      <c r="M820" s="68" t="s">
        <v>427</v>
      </c>
      <c r="N820" s="68"/>
      <c r="O820" s="69" t="s">
        <v>433</v>
      </c>
      <c r="P820" s="69" t="s">
        <v>434</v>
      </c>
    </row>
    <row r="821" spans="1:16" ht="13.5" thickBot="1" x14ac:dyDescent="0.25">
      <c r="A821" s="58" t="str">
        <f t="shared" si="72"/>
        <v> AN 182.110 </v>
      </c>
      <c r="B821" s="30" t="str">
        <f t="shared" si="73"/>
        <v>I</v>
      </c>
      <c r="C821" s="58">
        <f t="shared" si="74"/>
        <v>18504.404999999999</v>
      </c>
      <c r="D821" s="28" t="str">
        <f t="shared" si="75"/>
        <v>vis</v>
      </c>
      <c r="E821" s="66">
        <f>VLOOKUP(C821,Active!C$21:E$973,3,FALSE)</f>
        <v>-29888.90369015322</v>
      </c>
      <c r="F821" s="30" t="s">
        <v>425</v>
      </c>
      <c r="G821" s="28" t="str">
        <f t="shared" si="76"/>
        <v>18504.405</v>
      </c>
      <c r="H821" s="58">
        <f t="shared" si="77"/>
        <v>-28554</v>
      </c>
      <c r="I821" s="67" t="s">
        <v>455</v>
      </c>
      <c r="J821" s="68" t="s">
        <v>456</v>
      </c>
      <c r="K821" s="67">
        <v>-28554</v>
      </c>
      <c r="L821" s="67" t="s">
        <v>451</v>
      </c>
      <c r="M821" s="68" t="s">
        <v>441</v>
      </c>
      <c r="N821" s="68"/>
      <c r="O821" s="69" t="s">
        <v>442</v>
      </c>
      <c r="P821" s="69" t="s">
        <v>443</v>
      </c>
    </row>
    <row r="822" spans="1:16" ht="13.5" thickBot="1" x14ac:dyDescent="0.25">
      <c r="A822" s="58" t="str">
        <f t="shared" si="72"/>
        <v> AN 194.202 </v>
      </c>
      <c r="B822" s="30" t="str">
        <f t="shared" si="73"/>
        <v>I</v>
      </c>
      <c r="C822" s="58">
        <f t="shared" si="74"/>
        <v>18927.359499999999</v>
      </c>
      <c r="D822" s="28" t="str">
        <f t="shared" si="75"/>
        <v>vis</v>
      </c>
      <c r="E822" s="66">
        <f>VLOOKUP(C822,Active!C$21:E$973,3,FALSE)</f>
        <v>-29371.906514703838</v>
      </c>
      <c r="F822" s="30" t="s">
        <v>425</v>
      </c>
      <c r="G822" s="28" t="str">
        <f t="shared" si="76"/>
        <v>18927.3595</v>
      </c>
      <c r="H822" s="58">
        <f t="shared" si="77"/>
        <v>-28037</v>
      </c>
      <c r="I822" s="67" t="s">
        <v>457</v>
      </c>
      <c r="J822" s="68" t="s">
        <v>458</v>
      </c>
      <c r="K822" s="67">
        <v>-28037</v>
      </c>
      <c r="L822" s="67" t="s">
        <v>459</v>
      </c>
      <c r="M822" s="68" t="s">
        <v>441</v>
      </c>
      <c r="N822" s="68"/>
      <c r="O822" s="69" t="s">
        <v>460</v>
      </c>
      <c r="P822" s="69" t="s">
        <v>461</v>
      </c>
    </row>
    <row r="823" spans="1:16" ht="13.5" thickBot="1" x14ac:dyDescent="0.25">
      <c r="A823" s="58" t="str">
        <f t="shared" si="72"/>
        <v> CPRI 19.49 </v>
      </c>
      <c r="B823" s="30" t="str">
        <f t="shared" si="73"/>
        <v>I</v>
      </c>
      <c r="C823" s="58">
        <f t="shared" si="74"/>
        <v>19477.120999999999</v>
      </c>
      <c r="D823" s="28" t="str">
        <f t="shared" si="75"/>
        <v>vis</v>
      </c>
      <c r="E823" s="66">
        <f>VLOOKUP(C823,Active!C$21:E$973,3,FALSE)</f>
        <v>-28699.907179856193</v>
      </c>
      <c r="F823" s="30" t="s">
        <v>425</v>
      </c>
      <c r="G823" s="28" t="str">
        <f t="shared" si="76"/>
        <v>19477.121</v>
      </c>
      <c r="H823" s="58">
        <f t="shared" si="77"/>
        <v>-27365</v>
      </c>
      <c r="I823" s="67" t="s">
        <v>462</v>
      </c>
      <c r="J823" s="68" t="s">
        <v>463</v>
      </c>
      <c r="K823" s="67">
        <v>-27365</v>
      </c>
      <c r="L823" s="67" t="s">
        <v>464</v>
      </c>
      <c r="M823" s="68" t="s">
        <v>427</v>
      </c>
      <c r="N823" s="68"/>
      <c r="O823" s="69" t="s">
        <v>433</v>
      </c>
      <c r="P823" s="69" t="s">
        <v>434</v>
      </c>
    </row>
    <row r="824" spans="1:16" ht="13.5" thickBot="1" x14ac:dyDescent="0.25">
      <c r="A824" s="58" t="str">
        <f t="shared" si="72"/>
        <v> AN 194.166 </v>
      </c>
      <c r="B824" s="30" t="str">
        <f t="shared" si="73"/>
        <v>I</v>
      </c>
      <c r="C824" s="58">
        <f t="shared" si="74"/>
        <v>19525.39</v>
      </c>
      <c r="D824" s="28" t="str">
        <f t="shared" si="75"/>
        <v>vis</v>
      </c>
      <c r="E824" s="66">
        <f>VLOOKUP(C824,Active!C$21:E$973,3,FALSE)</f>
        <v>-28640.905711230687</v>
      </c>
      <c r="F824" s="30" t="s">
        <v>425</v>
      </c>
      <c r="G824" s="28" t="str">
        <f t="shared" si="76"/>
        <v>19525.390</v>
      </c>
      <c r="H824" s="58">
        <f t="shared" si="77"/>
        <v>-27306</v>
      </c>
      <c r="I824" s="67" t="s">
        <v>465</v>
      </c>
      <c r="J824" s="68" t="s">
        <v>466</v>
      </c>
      <c r="K824" s="67">
        <v>-27306</v>
      </c>
      <c r="L824" s="67" t="s">
        <v>467</v>
      </c>
      <c r="M824" s="68" t="s">
        <v>441</v>
      </c>
      <c r="N824" s="68"/>
      <c r="O824" s="69" t="s">
        <v>468</v>
      </c>
      <c r="P824" s="69" t="s">
        <v>469</v>
      </c>
    </row>
    <row r="825" spans="1:16" ht="13.5" thickBot="1" x14ac:dyDescent="0.25">
      <c r="A825" s="58" t="str">
        <f t="shared" si="72"/>
        <v> CPRI 3.152 </v>
      </c>
      <c r="B825" s="30" t="str">
        <f t="shared" si="73"/>
        <v>I</v>
      </c>
      <c r="C825" s="58">
        <f t="shared" si="74"/>
        <v>19663.646000000001</v>
      </c>
      <c r="D825" s="28" t="str">
        <f t="shared" si="75"/>
        <v>vis</v>
      </c>
      <c r="E825" s="66">
        <f>VLOOKUP(C825,Active!C$21:E$973,3,FALSE)</f>
        <v>-28471.90890072523</v>
      </c>
      <c r="F825" s="30" t="s">
        <v>425</v>
      </c>
      <c r="G825" s="28" t="str">
        <f t="shared" si="76"/>
        <v>19663.646</v>
      </c>
      <c r="H825" s="58">
        <f t="shared" si="77"/>
        <v>-27137</v>
      </c>
      <c r="I825" s="67" t="s">
        <v>470</v>
      </c>
      <c r="J825" s="68" t="s">
        <v>471</v>
      </c>
      <c r="K825" s="67">
        <v>-27137</v>
      </c>
      <c r="L825" s="67" t="s">
        <v>472</v>
      </c>
      <c r="M825" s="68" t="s">
        <v>441</v>
      </c>
      <c r="N825" s="68"/>
      <c r="O825" s="69" t="s">
        <v>473</v>
      </c>
      <c r="P825" s="69" t="s">
        <v>474</v>
      </c>
    </row>
    <row r="826" spans="1:16" ht="13.5" thickBot="1" x14ac:dyDescent="0.25">
      <c r="A826" s="58" t="str">
        <f t="shared" si="72"/>
        <v> CPRI 19.49 </v>
      </c>
      <c r="B826" s="30" t="str">
        <f t="shared" si="73"/>
        <v>I</v>
      </c>
      <c r="C826" s="58">
        <f t="shared" si="74"/>
        <v>20499.739000000001</v>
      </c>
      <c r="D826" s="28" t="str">
        <f t="shared" si="75"/>
        <v>vis</v>
      </c>
      <c r="E826" s="66">
        <f>VLOOKUP(C826,Active!C$21:E$973,3,FALSE)</f>
        <v>-27449.913108239271</v>
      </c>
      <c r="F826" s="30" t="s">
        <v>425</v>
      </c>
      <c r="G826" s="28" t="str">
        <f t="shared" si="76"/>
        <v>20499.739</v>
      </c>
      <c r="H826" s="58">
        <f t="shared" si="77"/>
        <v>-26115</v>
      </c>
      <c r="I826" s="67" t="s">
        <v>475</v>
      </c>
      <c r="J826" s="68" t="s">
        <v>476</v>
      </c>
      <c r="K826" s="67">
        <v>-26115</v>
      </c>
      <c r="L826" s="67" t="s">
        <v>477</v>
      </c>
      <c r="M826" s="68" t="s">
        <v>427</v>
      </c>
      <c r="N826" s="68"/>
      <c r="O826" s="69" t="s">
        <v>433</v>
      </c>
      <c r="P826" s="69" t="s">
        <v>434</v>
      </c>
    </row>
    <row r="827" spans="1:16" ht="13.5" thickBot="1" x14ac:dyDescent="0.25">
      <c r="A827" s="58" t="str">
        <f t="shared" si="72"/>
        <v> CPRI 3 </v>
      </c>
      <c r="B827" s="30" t="str">
        <f t="shared" si="73"/>
        <v>I</v>
      </c>
      <c r="C827" s="58">
        <f t="shared" si="74"/>
        <v>20770.582999999999</v>
      </c>
      <c r="D827" s="28" t="str">
        <f t="shared" si="75"/>
        <v>vis</v>
      </c>
      <c r="E827" s="66">
        <f>VLOOKUP(C827,Active!C$21:E$973,3,FALSE)</f>
        <v>-27118.847750174958</v>
      </c>
      <c r="F827" s="30" t="s">
        <v>425</v>
      </c>
      <c r="G827" s="28" t="str">
        <f t="shared" si="76"/>
        <v>20770.583</v>
      </c>
      <c r="H827" s="58">
        <f t="shared" si="77"/>
        <v>-25784</v>
      </c>
      <c r="I827" s="67" t="s">
        <v>478</v>
      </c>
      <c r="J827" s="68" t="s">
        <v>479</v>
      </c>
      <c r="K827" s="67">
        <v>-25784</v>
      </c>
      <c r="L827" s="67" t="s">
        <v>480</v>
      </c>
      <c r="M827" s="68" t="s">
        <v>441</v>
      </c>
      <c r="N827" s="68"/>
      <c r="O827" s="69" t="s">
        <v>473</v>
      </c>
      <c r="P827" s="69" t="s">
        <v>481</v>
      </c>
    </row>
    <row r="828" spans="1:16" ht="13.5" thickBot="1" x14ac:dyDescent="0.25">
      <c r="A828" s="58" t="str">
        <f t="shared" si="72"/>
        <v> CPRI 6.23 </v>
      </c>
      <c r="B828" s="30" t="str">
        <f t="shared" si="73"/>
        <v>I</v>
      </c>
      <c r="C828" s="58">
        <f t="shared" si="74"/>
        <v>20774.625</v>
      </c>
      <c r="D828" s="28" t="str">
        <f t="shared" si="75"/>
        <v>vis</v>
      </c>
      <c r="E828" s="66">
        <f>VLOOKUP(C828,Active!C$21:E$973,3,FALSE)</f>
        <v>-27113.907023493561</v>
      </c>
      <c r="F828" s="30" t="s">
        <v>425</v>
      </c>
      <c r="G828" s="28" t="str">
        <f t="shared" si="76"/>
        <v>20774.625</v>
      </c>
      <c r="H828" s="58">
        <f t="shared" si="77"/>
        <v>-25779</v>
      </c>
      <c r="I828" s="67" t="s">
        <v>482</v>
      </c>
      <c r="J828" s="68" t="s">
        <v>483</v>
      </c>
      <c r="K828" s="67">
        <v>-25779</v>
      </c>
      <c r="L828" s="67" t="s">
        <v>464</v>
      </c>
      <c r="M828" s="68" t="s">
        <v>441</v>
      </c>
      <c r="N828" s="68"/>
      <c r="O828" s="69" t="s">
        <v>484</v>
      </c>
      <c r="P828" s="69" t="s">
        <v>485</v>
      </c>
    </row>
    <row r="829" spans="1:16" ht="13.5" thickBot="1" x14ac:dyDescent="0.25">
      <c r="A829" s="58" t="str">
        <f t="shared" si="72"/>
        <v> CPRI 19.49 </v>
      </c>
      <c r="B829" s="30" t="str">
        <f t="shared" si="73"/>
        <v>I</v>
      </c>
      <c r="C829" s="58">
        <f t="shared" si="74"/>
        <v>21522.364000000001</v>
      </c>
      <c r="D829" s="28" t="str">
        <f t="shared" si="75"/>
        <v>vis</v>
      </c>
      <c r="E829" s="66">
        <f>VLOOKUP(C829,Active!C$21:E$973,3,FALSE)</f>
        <v>-26199.910480193164</v>
      </c>
      <c r="F829" s="30" t="s">
        <v>425</v>
      </c>
      <c r="G829" s="28" t="str">
        <f t="shared" si="76"/>
        <v>21522.364</v>
      </c>
      <c r="H829" s="58">
        <f t="shared" si="77"/>
        <v>-24865</v>
      </c>
      <c r="I829" s="67" t="s">
        <v>486</v>
      </c>
      <c r="J829" s="68" t="s">
        <v>487</v>
      </c>
      <c r="K829" s="67">
        <v>-24865</v>
      </c>
      <c r="L829" s="67" t="s">
        <v>488</v>
      </c>
      <c r="M829" s="68" t="s">
        <v>427</v>
      </c>
      <c r="N829" s="68"/>
      <c r="O829" s="69" t="s">
        <v>433</v>
      </c>
      <c r="P829" s="69" t="s">
        <v>434</v>
      </c>
    </row>
    <row r="830" spans="1:16" ht="13.5" thickBot="1" x14ac:dyDescent="0.25">
      <c r="A830" s="58" t="str">
        <f t="shared" si="72"/>
        <v> CPRI 19.49 </v>
      </c>
      <c r="B830" s="30" t="str">
        <f t="shared" si="73"/>
        <v>I</v>
      </c>
      <c r="C830" s="58">
        <f t="shared" si="74"/>
        <v>22994.940999999999</v>
      </c>
      <c r="D830" s="28" t="str">
        <f t="shared" si="75"/>
        <v>vis</v>
      </c>
      <c r="E830" s="66">
        <f>VLOOKUP(C830,Active!C$21:E$973,3,FALSE)</f>
        <v>-24399.910362847852</v>
      </c>
      <c r="F830" s="30" t="s">
        <v>425</v>
      </c>
      <c r="G830" s="28" t="str">
        <f t="shared" si="76"/>
        <v>22994.941</v>
      </c>
      <c r="H830" s="58">
        <f t="shared" si="77"/>
        <v>-23065</v>
      </c>
      <c r="I830" s="67" t="s">
        <v>489</v>
      </c>
      <c r="J830" s="68" t="s">
        <v>490</v>
      </c>
      <c r="K830" s="67">
        <v>-23065</v>
      </c>
      <c r="L830" s="67" t="s">
        <v>488</v>
      </c>
      <c r="M830" s="68" t="s">
        <v>427</v>
      </c>
      <c r="N830" s="68"/>
      <c r="O830" s="69" t="s">
        <v>433</v>
      </c>
      <c r="P830" s="69" t="s">
        <v>434</v>
      </c>
    </row>
    <row r="831" spans="1:16" ht="13.5" thickBot="1" x14ac:dyDescent="0.25">
      <c r="A831" s="58" t="str">
        <f t="shared" si="72"/>
        <v> CPRI 6.23 </v>
      </c>
      <c r="B831" s="30" t="str">
        <f t="shared" si="73"/>
        <v>I</v>
      </c>
      <c r="C831" s="58">
        <f t="shared" si="74"/>
        <v>23203.555</v>
      </c>
      <c r="D831" s="28" t="str">
        <f t="shared" si="75"/>
        <v>vis</v>
      </c>
      <c r="E831" s="66">
        <f>VLOOKUP(C831,Active!C$21:E$973,3,FALSE)</f>
        <v>-24144.911660246984</v>
      </c>
      <c r="F831" s="30" t="s">
        <v>425</v>
      </c>
      <c r="G831" s="28" t="str">
        <f t="shared" si="76"/>
        <v>23203.555</v>
      </c>
      <c r="H831" s="58">
        <f t="shared" si="77"/>
        <v>-22810</v>
      </c>
      <c r="I831" s="67" t="s">
        <v>491</v>
      </c>
      <c r="J831" s="68" t="s">
        <v>492</v>
      </c>
      <c r="K831" s="67">
        <v>-22810</v>
      </c>
      <c r="L831" s="67" t="s">
        <v>493</v>
      </c>
      <c r="M831" s="68" t="s">
        <v>441</v>
      </c>
      <c r="N831" s="68"/>
      <c r="O831" s="69" t="s">
        <v>484</v>
      </c>
      <c r="P831" s="69" t="s">
        <v>485</v>
      </c>
    </row>
    <row r="832" spans="1:16" ht="13.5" thickBot="1" x14ac:dyDescent="0.25">
      <c r="A832" s="58" t="str">
        <f t="shared" si="72"/>
        <v> IODE 4.2.57 </v>
      </c>
      <c r="B832" s="30" t="str">
        <f t="shared" si="73"/>
        <v>I</v>
      </c>
      <c r="C832" s="58">
        <f t="shared" si="74"/>
        <v>23518.523000000001</v>
      </c>
      <c r="D832" s="28" t="str">
        <f t="shared" si="75"/>
        <v>vis</v>
      </c>
      <c r="E832" s="66">
        <f>VLOOKUP(C832,Active!C$21:E$973,3,FALSE)</f>
        <v>-23759.911461982294</v>
      </c>
      <c r="F832" s="30" t="s">
        <v>425</v>
      </c>
      <c r="G832" s="28" t="str">
        <f t="shared" si="76"/>
        <v>23518.523</v>
      </c>
      <c r="H832" s="58">
        <f t="shared" si="77"/>
        <v>-22425</v>
      </c>
      <c r="I832" s="67" t="s">
        <v>494</v>
      </c>
      <c r="J832" s="68" t="s">
        <v>495</v>
      </c>
      <c r="K832" s="67">
        <v>-22425</v>
      </c>
      <c r="L832" s="67" t="s">
        <v>493</v>
      </c>
      <c r="M832" s="68" t="s">
        <v>441</v>
      </c>
      <c r="N832" s="68"/>
      <c r="O832" s="69" t="s">
        <v>496</v>
      </c>
      <c r="P832" s="69" t="s">
        <v>497</v>
      </c>
    </row>
    <row r="833" spans="1:16" ht="13.5" thickBot="1" x14ac:dyDescent="0.25">
      <c r="A833" s="58" t="str">
        <f t="shared" si="72"/>
        <v> IODE 4.2.57 </v>
      </c>
      <c r="B833" s="30" t="str">
        <f t="shared" si="73"/>
        <v>I</v>
      </c>
      <c r="C833" s="58">
        <f t="shared" si="74"/>
        <v>23519.347000000002</v>
      </c>
      <c r="D833" s="28" t="str">
        <f t="shared" si="75"/>
        <v>vis</v>
      </c>
      <c r="E833" s="66">
        <f>VLOOKUP(C833,Active!C$21:E$973,3,FALSE)</f>
        <v>-23758.904248032399</v>
      </c>
      <c r="F833" s="30" t="s">
        <v>425</v>
      </c>
      <c r="G833" s="28" t="str">
        <f t="shared" si="76"/>
        <v>23519.347</v>
      </c>
      <c r="H833" s="58">
        <f t="shared" si="77"/>
        <v>-22424</v>
      </c>
      <c r="I833" s="67" t="s">
        <v>498</v>
      </c>
      <c r="J833" s="68" t="s">
        <v>499</v>
      </c>
      <c r="K833" s="67">
        <v>-22424</v>
      </c>
      <c r="L833" s="67" t="s">
        <v>451</v>
      </c>
      <c r="M833" s="68" t="s">
        <v>441</v>
      </c>
      <c r="N833" s="68"/>
      <c r="O833" s="69" t="s">
        <v>496</v>
      </c>
      <c r="P833" s="69" t="s">
        <v>497</v>
      </c>
    </row>
    <row r="834" spans="1:16" ht="13.5" thickBot="1" x14ac:dyDescent="0.25">
      <c r="A834" s="58" t="str">
        <f t="shared" si="72"/>
        <v> IODE 4.2.57 </v>
      </c>
      <c r="B834" s="30" t="str">
        <f t="shared" si="73"/>
        <v>I</v>
      </c>
      <c r="C834" s="58">
        <f t="shared" si="74"/>
        <v>23523.439999999999</v>
      </c>
      <c r="D834" s="28" t="str">
        <f t="shared" si="75"/>
        <v>vis</v>
      </c>
      <c r="E834" s="66">
        <f>VLOOKUP(C834,Active!C$21:E$973,3,FALSE)</f>
        <v>-23753.901181652654</v>
      </c>
      <c r="F834" s="30" t="s">
        <v>425</v>
      </c>
      <c r="G834" s="28" t="str">
        <f t="shared" si="76"/>
        <v>23523.440</v>
      </c>
      <c r="H834" s="58">
        <f t="shared" si="77"/>
        <v>-22419</v>
      </c>
      <c r="I834" s="67" t="s">
        <v>500</v>
      </c>
      <c r="J834" s="68" t="s">
        <v>501</v>
      </c>
      <c r="K834" s="67">
        <v>-22419</v>
      </c>
      <c r="L834" s="67" t="s">
        <v>437</v>
      </c>
      <c r="M834" s="68" t="s">
        <v>441</v>
      </c>
      <c r="N834" s="68"/>
      <c r="O834" s="69" t="s">
        <v>496</v>
      </c>
      <c r="P834" s="69" t="s">
        <v>497</v>
      </c>
    </row>
    <row r="835" spans="1:16" ht="13.5" thickBot="1" x14ac:dyDescent="0.25">
      <c r="A835" s="58" t="str">
        <f t="shared" si="72"/>
        <v> IODE 4.2.57 </v>
      </c>
      <c r="B835" s="30" t="str">
        <f t="shared" si="73"/>
        <v>I</v>
      </c>
      <c r="C835" s="58">
        <f t="shared" si="74"/>
        <v>23532.438999999998</v>
      </c>
      <c r="D835" s="28" t="str">
        <f t="shared" si="75"/>
        <v>vis</v>
      </c>
      <c r="E835" s="66">
        <f>VLOOKUP(C835,Active!C$21:E$973,3,FALSE)</f>
        <v>-23742.90128076055</v>
      </c>
      <c r="F835" s="30" t="s">
        <v>425</v>
      </c>
      <c r="G835" s="28" t="str">
        <f t="shared" si="76"/>
        <v>23532.439</v>
      </c>
      <c r="H835" s="58">
        <f t="shared" si="77"/>
        <v>-22408</v>
      </c>
      <c r="I835" s="67" t="s">
        <v>502</v>
      </c>
      <c r="J835" s="68" t="s">
        <v>503</v>
      </c>
      <c r="K835" s="67">
        <v>-22408</v>
      </c>
      <c r="L835" s="67" t="s">
        <v>437</v>
      </c>
      <c r="M835" s="68" t="s">
        <v>441</v>
      </c>
      <c r="N835" s="68"/>
      <c r="O835" s="69" t="s">
        <v>496</v>
      </c>
      <c r="P835" s="69" t="s">
        <v>497</v>
      </c>
    </row>
    <row r="836" spans="1:16" ht="13.5" thickBot="1" x14ac:dyDescent="0.25">
      <c r="A836" s="58" t="str">
        <f t="shared" si="72"/>
        <v> IODE 4.2.57 </v>
      </c>
      <c r="B836" s="30" t="str">
        <f t="shared" si="73"/>
        <v>I</v>
      </c>
      <c r="C836" s="58">
        <f t="shared" si="74"/>
        <v>23640.425999999999</v>
      </c>
      <c r="D836" s="28" t="str">
        <f t="shared" si="75"/>
        <v>vis</v>
      </c>
      <c r="E836" s="66">
        <f>VLOOKUP(C836,Active!C$21:E$973,3,FALSE)</f>
        <v>-23610.903692402338</v>
      </c>
      <c r="F836" s="30" t="s">
        <v>425</v>
      </c>
      <c r="G836" s="28" t="str">
        <f t="shared" si="76"/>
        <v>23640.426</v>
      </c>
      <c r="H836" s="58">
        <f t="shared" si="77"/>
        <v>-22276</v>
      </c>
      <c r="I836" s="67" t="s">
        <v>504</v>
      </c>
      <c r="J836" s="68" t="s">
        <v>505</v>
      </c>
      <c r="K836" s="67">
        <v>-22276</v>
      </c>
      <c r="L836" s="67" t="s">
        <v>451</v>
      </c>
      <c r="M836" s="68" t="s">
        <v>441</v>
      </c>
      <c r="N836" s="68"/>
      <c r="O836" s="69" t="s">
        <v>496</v>
      </c>
      <c r="P836" s="69" t="s">
        <v>497</v>
      </c>
    </row>
    <row r="837" spans="1:16" ht="13.5" thickBot="1" x14ac:dyDescent="0.25">
      <c r="A837" s="58" t="str">
        <f t="shared" si="72"/>
        <v> IODE 4.2.57 </v>
      </c>
      <c r="B837" s="30" t="str">
        <f t="shared" si="73"/>
        <v>I</v>
      </c>
      <c r="C837" s="58">
        <f t="shared" si="74"/>
        <v>23653.513999999999</v>
      </c>
      <c r="D837" s="28" t="str">
        <f t="shared" si="75"/>
        <v>vis</v>
      </c>
      <c r="E837" s="66">
        <f>VLOOKUP(C837,Active!C$21:E$973,3,FALSE)</f>
        <v>-23594.90561451859</v>
      </c>
      <c r="F837" s="30" t="s">
        <v>425</v>
      </c>
      <c r="G837" s="28" t="str">
        <f t="shared" si="76"/>
        <v>23653.514</v>
      </c>
      <c r="H837" s="58">
        <f t="shared" si="77"/>
        <v>-22260</v>
      </c>
      <c r="I837" s="67" t="s">
        <v>506</v>
      </c>
      <c r="J837" s="68" t="s">
        <v>507</v>
      </c>
      <c r="K837" s="67">
        <v>-22260</v>
      </c>
      <c r="L837" s="67" t="s">
        <v>448</v>
      </c>
      <c r="M837" s="68" t="s">
        <v>441</v>
      </c>
      <c r="N837" s="68"/>
      <c r="O837" s="69" t="s">
        <v>496</v>
      </c>
      <c r="P837" s="69" t="s">
        <v>497</v>
      </c>
    </row>
    <row r="838" spans="1:16" ht="13.5" thickBot="1" x14ac:dyDescent="0.25">
      <c r="A838" s="58" t="str">
        <f t="shared" si="72"/>
        <v> IODE 4.2.57 </v>
      </c>
      <c r="B838" s="30" t="str">
        <f t="shared" si="73"/>
        <v>I</v>
      </c>
      <c r="C838" s="58">
        <f t="shared" si="74"/>
        <v>23654.329000000002</v>
      </c>
      <c r="D838" s="28" t="str">
        <f t="shared" si="75"/>
        <v>vis</v>
      </c>
      <c r="E838" s="66">
        <f>VLOOKUP(C838,Active!C$21:E$973,3,FALSE)</f>
        <v>-23593.909401691933</v>
      </c>
      <c r="F838" s="30" t="s">
        <v>425</v>
      </c>
      <c r="G838" s="28" t="str">
        <f t="shared" si="76"/>
        <v>23654.329</v>
      </c>
      <c r="H838" s="58">
        <f t="shared" si="77"/>
        <v>-22259</v>
      </c>
      <c r="I838" s="67" t="s">
        <v>508</v>
      </c>
      <c r="J838" s="68" t="s">
        <v>509</v>
      </c>
      <c r="K838" s="67">
        <v>-22259</v>
      </c>
      <c r="L838" s="67" t="s">
        <v>488</v>
      </c>
      <c r="M838" s="68" t="s">
        <v>441</v>
      </c>
      <c r="N838" s="68"/>
      <c r="O838" s="69" t="s">
        <v>496</v>
      </c>
      <c r="P838" s="69" t="s">
        <v>497</v>
      </c>
    </row>
    <row r="839" spans="1:16" ht="13.5" thickBot="1" x14ac:dyDescent="0.25">
      <c r="A839" s="58" t="str">
        <f t="shared" si="72"/>
        <v> IODE 4.2.57 </v>
      </c>
      <c r="B839" s="30" t="str">
        <f t="shared" si="73"/>
        <v>I</v>
      </c>
      <c r="C839" s="58">
        <f t="shared" si="74"/>
        <v>23658.42</v>
      </c>
      <c r="D839" s="28" t="str">
        <f t="shared" si="75"/>
        <v>vis</v>
      </c>
      <c r="E839" s="66">
        <f>VLOOKUP(C839,Active!C$21:E$973,3,FALSE)</f>
        <v>-23588.908780006241</v>
      </c>
      <c r="F839" s="30" t="s">
        <v>425</v>
      </c>
      <c r="G839" s="28" t="str">
        <f t="shared" si="76"/>
        <v>23658.420</v>
      </c>
      <c r="H839" s="58">
        <f t="shared" si="77"/>
        <v>-22254</v>
      </c>
      <c r="I839" s="67" t="s">
        <v>510</v>
      </c>
      <c r="J839" s="68" t="s">
        <v>511</v>
      </c>
      <c r="K839" s="67">
        <v>-22254</v>
      </c>
      <c r="L839" s="67" t="s">
        <v>472</v>
      </c>
      <c r="M839" s="68" t="s">
        <v>441</v>
      </c>
      <c r="N839" s="68"/>
      <c r="O839" s="69" t="s">
        <v>496</v>
      </c>
      <c r="P839" s="69" t="s">
        <v>497</v>
      </c>
    </row>
    <row r="840" spans="1:16" ht="13.5" thickBot="1" x14ac:dyDescent="0.25">
      <c r="A840" s="58" t="str">
        <f t="shared" si="72"/>
        <v> IODE 4.2.57 </v>
      </c>
      <c r="B840" s="30" t="str">
        <f t="shared" si="73"/>
        <v>I</v>
      </c>
      <c r="C840" s="58">
        <f t="shared" si="74"/>
        <v>23676.414000000001</v>
      </c>
      <c r="D840" s="28" t="str">
        <f t="shared" si="75"/>
        <v>vis</v>
      </c>
      <c r="E840" s="66">
        <f>VLOOKUP(C840,Active!C$21:E$973,3,FALSE)</f>
        <v>-23566.913867610136</v>
      </c>
      <c r="F840" s="30" t="s">
        <v>425</v>
      </c>
      <c r="G840" s="28" t="str">
        <f t="shared" si="76"/>
        <v>23676.414</v>
      </c>
      <c r="H840" s="58">
        <f t="shared" si="77"/>
        <v>-22232</v>
      </c>
      <c r="I840" s="67" t="s">
        <v>512</v>
      </c>
      <c r="J840" s="68" t="s">
        <v>513</v>
      </c>
      <c r="K840" s="67">
        <v>-22232</v>
      </c>
      <c r="L840" s="67" t="s">
        <v>477</v>
      </c>
      <c r="M840" s="68" t="s">
        <v>441</v>
      </c>
      <c r="N840" s="68"/>
      <c r="O840" s="69" t="s">
        <v>496</v>
      </c>
      <c r="P840" s="69" t="s">
        <v>497</v>
      </c>
    </row>
    <row r="841" spans="1:16" ht="13.5" thickBot="1" x14ac:dyDescent="0.25">
      <c r="A841" s="58" t="str">
        <f t="shared" si="72"/>
        <v> IODE 4.2.57 </v>
      </c>
      <c r="B841" s="30" t="str">
        <f t="shared" si="73"/>
        <v>I</v>
      </c>
      <c r="C841" s="58">
        <f t="shared" si="74"/>
        <v>23681.328000000001</v>
      </c>
      <c r="D841" s="28" t="str">
        <f t="shared" si="75"/>
        <v>vis</v>
      </c>
      <c r="E841" s="66">
        <f>VLOOKUP(C841,Active!C$21:E$973,3,FALSE)</f>
        <v>-23560.907254321573</v>
      </c>
      <c r="F841" s="30" t="s">
        <v>425</v>
      </c>
      <c r="G841" s="28" t="str">
        <f t="shared" si="76"/>
        <v>23681.328</v>
      </c>
      <c r="H841" s="58">
        <f t="shared" si="77"/>
        <v>-22226</v>
      </c>
      <c r="I841" s="67" t="s">
        <v>514</v>
      </c>
      <c r="J841" s="68" t="s">
        <v>515</v>
      </c>
      <c r="K841" s="67">
        <v>-22226</v>
      </c>
      <c r="L841" s="67" t="s">
        <v>464</v>
      </c>
      <c r="M841" s="68" t="s">
        <v>441</v>
      </c>
      <c r="N841" s="68"/>
      <c r="O841" s="69" t="s">
        <v>496</v>
      </c>
      <c r="P841" s="69" t="s">
        <v>497</v>
      </c>
    </row>
    <row r="842" spans="1:16" ht="13.5" thickBot="1" x14ac:dyDescent="0.25">
      <c r="A842" s="58" t="str">
        <f t="shared" si="72"/>
        <v> IODE 4.2.57 </v>
      </c>
      <c r="B842" s="30" t="str">
        <f t="shared" si="73"/>
        <v>I</v>
      </c>
      <c r="C842" s="58">
        <f t="shared" si="74"/>
        <v>23694.417000000001</v>
      </c>
      <c r="D842" s="28" t="str">
        <f t="shared" si="75"/>
        <v>vis</v>
      </c>
      <c r="E842" s="66">
        <f>VLOOKUP(C842,Active!C$21:E$973,3,FALSE)</f>
        <v>-23544.907954090799</v>
      </c>
      <c r="F842" s="30" t="s">
        <v>425</v>
      </c>
      <c r="G842" s="28" t="str">
        <f t="shared" si="76"/>
        <v>23694.417</v>
      </c>
      <c r="H842" s="58">
        <f t="shared" si="77"/>
        <v>-22210</v>
      </c>
      <c r="I842" s="67" t="s">
        <v>516</v>
      </c>
      <c r="J842" s="68" t="s">
        <v>517</v>
      </c>
      <c r="K842" s="67">
        <v>-22210</v>
      </c>
      <c r="L842" s="67" t="s">
        <v>464</v>
      </c>
      <c r="M842" s="68" t="s">
        <v>441</v>
      </c>
      <c r="N842" s="68"/>
      <c r="O842" s="69" t="s">
        <v>496</v>
      </c>
      <c r="P842" s="69" t="s">
        <v>497</v>
      </c>
    </row>
    <row r="843" spans="1:16" ht="13.5" thickBot="1" x14ac:dyDescent="0.25">
      <c r="A843" s="58" t="str">
        <f t="shared" ref="A843:A906" si="78">P843</f>
        <v> IODE 4.2.57 </v>
      </c>
      <c r="B843" s="30" t="str">
        <f t="shared" ref="B843:B906" si="79">IF(H843=INT(H843),"I","II")</f>
        <v>I</v>
      </c>
      <c r="C843" s="58">
        <f t="shared" ref="C843:C906" si="80">1*G843</f>
        <v>23810.584999999999</v>
      </c>
      <c r="D843" s="28" t="str">
        <f t="shared" ref="D843:D906" si="81">VLOOKUP(F843,I$1:J$5,2,FALSE)</f>
        <v>vis</v>
      </c>
      <c r="E843" s="66">
        <f>VLOOKUP(C843,Active!C$21:E$973,3,FALSE)</f>
        <v>-23402.91034470822</v>
      </c>
      <c r="F843" s="30" t="s">
        <v>425</v>
      </c>
      <c r="G843" s="28" t="str">
        <f t="shared" ref="G843:G906" si="82">MID(I843,3,LEN(I843)-3)</f>
        <v>23810.585</v>
      </c>
      <c r="H843" s="58">
        <f t="shared" ref="H843:H906" si="83">1*K843</f>
        <v>-22068</v>
      </c>
      <c r="I843" s="67" t="s">
        <v>518</v>
      </c>
      <c r="J843" s="68" t="s">
        <v>519</v>
      </c>
      <c r="K843" s="67">
        <v>-22068</v>
      </c>
      <c r="L843" s="67" t="s">
        <v>488</v>
      </c>
      <c r="M843" s="68" t="s">
        <v>441</v>
      </c>
      <c r="N843" s="68"/>
      <c r="O843" s="69" t="s">
        <v>496</v>
      </c>
      <c r="P843" s="69" t="s">
        <v>497</v>
      </c>
    </row>
    <row r="844" spans="1:16" ht="13.5" thickBot="1" x14ac:dyDescent="0.25">
      <c r="A844" s="58" t="str">
        <f t="shared" si="78"/>
        <v> IODE 4.2.57 </v>
      </c>
      <c r="B844" s="30" t="str">
        <f t="shared" si="79"/>
        <v>I</v>
      </c>
      <c r="C844" s="58">
        <f t="shared" si="80"/>
        <v>23973.386999999999</v>
      </c>
      <c r="D844" s="28" t="str">
        <f t="shared" si="81"/>
        <v>vis</v>
      </c>
      <c r="E844" s="66">
        <f>VLOOKUP(C844,Active!C$21:E$973,3,FALSE)</f>
        <v>-23203.909804088576</v>
      </c>
      <c r="F844" s="30" t="s">
        <v>425</v>
      </c>
      <c r="G844" s="28" t="str">
        <f t="shared" si="82"/>
        <v>23973.387</v>
      </c>
      <c r="H844" s="58">
        <f t="shared" si="83"/>
        <v>-21869</v>
      </c>
      <c r="I844" s="67" t="s">
        <v>520</v>
      </c>
      <c r="J844" s="68" t="s">
        <v>521</v>
      </c>
      <c r="K844" s="67">
        <v>-21869</v>
      </c>
      <c r="L844" s="67" t="s">
        <v>488</v>
      </c>
      <c r="M844" s="68" t="s">
        <v>441</v>
      </c>
      <c r="N844" s="68"/>
      <c r="O844" s="69" t="s">
        <v>496</v>
      </c>
      <c r="P844" s="69" t="s">
        <v>497</v>
      </c>
    </row>
    <row r="845" spans="1:16" ht="13.5" thickBot="1" x14ac:dyDescent="0.25">
      <c r="A845" s="58" t="str">
        <f t="shared" si="78"/>
        <v> IODE 4.2.57 </v>
      </c>
      <c r="B845" s="30" t="str">
        <f t="shared" si="79"/>
        <v>I</v>
      </c>
      <c r="C845" s="58">
        <f t="shared" si="80"/>
        <v>23982.387999999999</v>
      </c>
      <c r="D845" s="28" t="str">
        <f t="shared" si="81"/>
        <v>vis</v>
      </c>
      <c r="E845" s="66">
        <f>VLOOKUP(C845,Active!C$21:E$973,3,FALSE)</f>
        <v>-23192.907458502421</v>
      </c>
      <c r="F845" s="30" t="s">
        <v>425</v>
      </c>
      <c r="G845" s="28" t="str">
        <f t="shared" si="82"/>
        <v>23982.388</v>
      </c>
      <c r="H845" s="58">
        <f t="shared" si="83"/>
        <v>-21858</v>
      </c>
      <c r="I845" s="67" t="s">
        <v>522</v>
      </c>
      <c r="J845" s="68" t="s">
        <v>523</v>
      </c>
      <c r="K845" s="67">
        <v>-21858</v>
      </c>
      <c r="L845" s="67" t="s">
        <v>464</v>
      </c>
      <c r="M845" s="68" t="s">
        <v>441</v>
      </c>
      <c r="N845" s="68"/>
      <c r="O845" s="69" t="s">
        <v>496</v>
      </c>
      <c r="P845" s="69" t="s">
        <v>497</v>
      </c>
    </row>
    <row r="846" spans="1:16" ht="13.5" thickBot="1" x14ac:dyDescent="0.25">
      <c r="A846" s="58" t="str">
        <f t="shared" si="78"/>
        <v> SAC 4.45 </v>
      </c>
      <c r="B846" s="30" t="str">
        <f t="shared" si="79"/>
        <v>I</v>
      </c>
      <c r="C846" s="58">
        <f t="shared" si="80"/>
        <v>24355.435000000001</v>
      </c>
      <c r="D846" s="28" t="str">
        <f t="shared" si="81"/>
        <v>vis</v>
      </c>
      <c r="E846" s="66">
        <f>VLOOKUP(C846,Active!C$21:E$973,3,FALSE)</f>
        <v>-22736.914567281576</v>
      </c>
      <c r="F846" s="30" t="s">
        <v>425</v>
      </c>
      <c r="G846" s="28" t="str">
        <f t="shared" si="82"/>
        <v>24355.435</v>
      </c>
      <c r="H846" s="58">
        <f t="shared" si="83"/>
        <v>-21402</v>
      </c>
      <c r="I846" s="67" t="s">
        <v>524</v>
      </c>
      <c r="J846" s="68" t="s">
        <v>525</v>
      </c>
      <c r="K846" s="67">
        <v>-21402</v>
      </c>
      <c r="L846" s="67" t="s">
        <v>526</v>
      </c>
      <c r="M846" s="68" t="s">
        <v>441</v>
      </c>
      <c r="N846" s="68"/>
      <c r="O846" s="69" t="s">
        <v>527</v>
      </c>
      <c r="P846" s="69" t="s">
        <v>528</v>
      </c>
    </row>
    <row r="847" spans="1:16" ht="13.5" thickBot="1" x14ac:dyDescent="0.25">
      <c r="A847" s="58" t="str">
        <f t="shared" si="78"/>
        <v> IODE 4.2.57 </v>
      </c>
      <c r="B847" s="30" t="str">
        <f t="shared" si="79"/>
        <v>I</v>
      </c>
      <c r="C847" s="58">
        <f t="shared" si="80"/>
        <v>24382.432000000001</v>
      </c>
      <c r="D847" s="28" t="str">
        <f t="shared" si="81"/>
        <v>vis</v>
      </c>
      <c r="E847" s="66">
        <f>VLOOKUP(C847,Active!C$21:E$973,3,FALSE)</f>
        <v>-22703.914864605267</v>
      </c>
      <c r="F847" s="30" t="s">
        <v>425</v>
      </c>
      <c r="G847" s="28" t="str">
        <f t="shared" si="82"/>
        <v>24382.432</v>
      </c>
      <c r="H847" s="58">
        <f t="shared" si="83"/>
        <v>-21369</v>
      </c>
      <c r="I847" s="67" t="s">
        <v>529</v>
      </c>
      <c r="J847" s="68" t="s">
        <v>530</v>
      </c>
      <c r="K847" s="67">
        <v>-21369</v>
      </c>
      <c r="L847" s="67" t="s">
        <v>526</v>
      </c>
      <c r="M847" s="68" t="s">
        <v>441</v>
      </c>
      <c r="N847" s="68"/>
      <c r="O847" s="69" t="s">
        <v>496</v>
      </c>
      <c r="P847" s="69" t="s">
        <v>497</v>
      </c>
    </row>
    <row r="848" spans="1:16" ht="13.5" thickBot="1" x14ac:dyDescent="0.25">
      <c r="A848" s="58" t="str">
        <f t="shared" si="78"/>
        <v> CPRI 19.49 </v>
      </c>
      <c r="B848" s="30" t="str">
        <f t="shared" si="79"/>
        <v>I</v>
      </c>
      <c r="C848" s="58">
        <f t="shared" si="80"/>
        <v>24467.517</v>
      </c>
      <c r="D848" s="28" t="str">
        <f t="shared" si="81"/>
        <v>vis</v>
      </c>
      <c r="E848" s="66">
        <f>VLOOKUP(C848,Active!C$21:E$973,3,FALSE)</f>
        <v>-22599.911467849561</v>
      </c>
      <c r="F848" s="30" t="s">
        <v>425</v>
      </c>
      <c r="G848" s="28" t="str">
        <f t="shared" si="82"/>
        <v>24467.517</v>
      </c>
      <c r="H848" s="58">
        <f t="shared" si="83"/>
        <v>-21265</v>
      </c>
      <c r="I848" s="67" t="s">
        <v>531</v>
      </c>
      <c r="J848" s="68" t="s">
        <v>532</v>
      </c>
      <c r="K848" s="67">
        <v>-21265</v>
      </c>
      <c r="L848" s="67" t="s">
        <v>493</v>
      </c>
      <c r="M848" s="68" t="s">
        <v>427</v>
      </c>
      <c r="N848" s="68"/>
      <c r="O848" s="69" t="s">
        <v>433</v>
      </c>
      <c r="P848" s="69" t="s">
        <v>434</v>
      </c>
    </row>
    <row r="849" spans="1:16" ht="13.5" thickBot="1" x14ac:dyDescent="0.25">
      <c r="A849" s="58" t="str">
        <f t="shared" si="78"/>
        <v> IODE 4.2.57 </v>
      </c>
      <c r="B849" s="30" t="str">
        <f t="shared" si="79"/>
        <v>I</v>
      </c>
      <c r="C849" s="58">
        <f t="shared" si="80"/>
        <v>24525.595000000001</v>
      </c>
      <c r="D849" s="28" t="str">
        <f t="shared" si="81"/>
        <v>vis</v>
      </c>
      <c r="E849" s="66">
        <f>VLOOKUP(C849,Active!C$21:E$973,3,FALSE)</f>
        <v>-22528.919997240431</v>
      </c>
      <c r="F849" s="30" t="s">
        <v>425</v>
      </c>
      <c r="G849" s="28" t="str">
        <f t="shared" si="82"/>
        <v>24525.595</v>
      </c>
      <c r="H849" s="58">
        <f t="shared" si="83"/>
        <v>-21194</v>
      </c>
      <c r="I849" s="67" t="s">
        <v>533</v>
      </c>
      <c r="J849" s="68" t="s">
        <v>534</v>
      </c>
      <c r="K849" s="67">
        <v>-21194</v>
      </c>
      <c r="L849" s="67" t="s">
        <v>535</v>
      </c>
      <c r="M849" s="68" t="s">
        <v>441</v>
      </c>
      <c r="N849" s="68"/>
      <c r="O849" s="69" t="s">
        <v>496</v>
      </c>
      <c r="P849" s="69" t="s">
        <v>497</v>
      </c>
    </row>
    <row r="850" spans="1:16" ht="13.5" thickBot="1" x14ac:dyDescent="0.25">
      <c r="A850" s="58" t="str">
        <f t="shared" si="78"/>
        <v> IODE 4.2.57 </v>
      </c>
      <c r="B850" s="30" t="str">
        <f t="shared" si="79"/>
        <v>I</v>
      </c>
      <c r="C850" s="58">
        <f t="shared" si="80"/>
        <v>24552.593000000001</v>
      </c>
      <c r="D850" s="28" t="str">
        <f t="shared" si="81"/>
        <v>vis</v>
      </c>
      <c r="E850" s="66">
        <f>VLOOKUP(C850,Active!C$21:E$973,3,FALSE)</f>
        <v>-22495.919072217093</v>
      </c>
      <c r="F850" s="30" t="s">
        <v>425</v>
      </c>
      <c r="G850" s="28" t="str">
        <f t="shared" si="82"/>
        <v>24552.593</v>
      </c>
      <c r="H850" s="58">
        <f t="shared" si="83"/>
        <v>-21161</v>
      </c>
      <c r="I850" s="67" t="s">
        <v>536</v>
      </c>
      <c r="J850" s="68" t="s">
        <v>537</v>
      </c>
      <c r="K850" s="67">
        <v>-21161</v>
      </c>
      <c r="L850" s="67" t="s">
        <v>538</v>
      </c>
      <c r="M850" s="68" t="s">
        <v>441</v>
      </c>
      <c r="N850" s="68"/>
      <c r="O850" s="69" t="s">
        <v>496</v>
      </c>
      <c r="P850" s="69" t="s">
        <v>497</v>
      </c>
    </row>
    <row r="851" spans="1:16" ht="13.5" thickBot="1" x14ac:dyDescent="0.25">
      <c r="A851" s="58" t="str">
        <f t="shared" si="78"/>
        <v> IODE 4.2.57 </v>
      </c>
      <c r="B851" s="30" t="str">
        <f t="shared" si="79"/>
        <v>I</v>
      </c>
      <c r="C851" s="58">
        <f t="shared" si="80"/>
        <v>24710.486000000001</v>
      </c>
      <c r="D851" s="28" t="str">
        <f t="shared" si="81"/>
        <v>vis</v>
      </c>
      <c r="E851" s="66">
        <f>VLOOKUP(C851,Active!C$21:E$973,3,FALSE)</f>
        <v>-22302.919033150883</v>
      </c>
      <c r="F851" s="30" t="s">
        <v>425</v>
      </c>
      <c r="G851" s="28" t="str">
        <f t="shared" si="82"/>
        <v>24710.486</v>
      </c>
      <c r="H851" s="58">
        <f t="shared" si="83"/>
        <v>-20968</v>
      </c>
      <c r="I851" s="67" t="s">
        <v>539</v>
      </c>
      <c r="J851" s="68" t="s">
        <v>540</v>
      </c>
      <c r="K851" s="67">
        <v>-20968</v>
      </c>
      <c r="L851" s="67" t="s">
        <v>538</v>
      </c>
      <c r="M851" s="68" t="s">
        <v>441</v>
      </c>
      <c r="N851" s="68"/>
      <c r="O851" s="69" t="s">
        <v>496</v>
      </c>
      <c r="P851" s="69" t="s">
        <v>497</v>
      </c>
    </row>
    <row r="852" spans="1:16" ht="13.5" thickBot="1" x14ac:dyDescent="0.25">
      <c r="A852" s="58" t="str">
        <f t="shared" si="78"/>
        <v> IODE 4.2.57 </v>
      </c>
      <c r="B852" s="30" t="str">
        <f t="shared" si="79"/>
        <v>I</v>
      </c>
      <c r="C852" s="58">
        <f t="shared" si="80"/>
        <v>24724.393</v>
      </c>
      <c r="D852" s="28" t="str">
        <f t="shared" si="81"/>
        <v>vis</v>
      </c>
      <c r="E852" s="66">
        <f>VLOOKUP(C852,Active!C$21:E$973,3,FALSE)</f>
        <v>-22285.919853052375</v>
      </c>
      <c r="F852" s="30" t="s">
        <v>425</v>
      </c>
      <c r="G852" s="28" t="str">
        <f t="shared" si="82"/>
        <v>24724.393</v>
      </c>
      <c r="H852" s="58">
        <f t="shared" si="83"/>
        <v>-20951</v>
      </c>
      <c r="I852" s="67" t="s">
        <v>541</v>
      </c>
      <c r="J852" s="68" t="s">
        <v>542</v>
      </c>
      <c r="K852" s="67">
        <v>-20951</v>
      </c>
      <c r="L852" s="67" t="s">
        <v>535</v>
      </c>
      <c r="M852" s="68" t="s">
        <v>441</v>
      </c>
      <c r="N852" s="68"/>
      <c r="O852" s="69" t="s">
        <v>496</v>
      </c>
      <c r="P852" s="69" t="s">
        <v>497</v>
      </c>
    </row>
    <row r="853" spans="1:16" ht="13.5" thickBot="1" x14ac:dyDescent="0.25">
      <c r="A853" s="58" t="str">
        <f t="shared" si="78"/>
        <v> IODE 4.2.57 </v>
      </c>
      <c r="B853" s="30" t="str">
        <f t="shared" si="79"/>
        <v>I</v>
      </c>
      <c r="C853" s="58">
        <f t="shared" si="80"/>
        <v>24760.384999999998</v>
      </c>
      <c r="D853" s="28" t="str">
        <f t="shared" si="81"/>
        <v>vis</v>
      </c>
      <c r="E853" s="66">
        <f>VLOOKUP(C853,Active!C$21:E$973,3,FALSE)</f>
        <v>-22241.925138872073</v>
      </c>
      <c r="F853" s="30" t="s">
        <v>425</v>
      </c>
      <c r="G853" s="28" t="str">
        <f t="shared" si="82"/>
        <v>24760.385</v>
      </c>
      <c r="H853" s="58">
        <f t="shared" si="83"/>
        <v>-20907</v>
      </c>
      <c r="I853" s="67" t="s">
        <v>543</v>
      </c>
      <c r="J853" s="68" t="s">
        <v>544</v>
      </c>
      <c r="K853" s="67">
        <v>-20907</v>
      </c>
      <c r="L853" s="67" t="s">
        <v>545</v>
      </c>
      <c r="M853" s="68" t="s">
        <v>441</v>
      </c>
      <c r="N853" s="68"/>
      <c r="O853" s="69" t="s">
        <v>496</v>
      </c>
      <c r="P853" s="69" t="s">
        <v>497</v>
      </c>
    </row>
    <row r="854" spans="1:16" ht="13.5" thickBot="1" x14ac:dyDescent="0.25">
      <c r="A854" s="58" t="str">
        <f t="shared" si="78"/>
        <v> IODE 4.2.57 </v>
      </c>
      <c r="B854" s="30" t="str">
        <f t="shared" si="79"/>
        <v>I</v>
      </c>
      <c r="C854" s="58">
        <f t="shared" si="80"/>
        <v>24765.294000000002</v>
      </c>
      <c r="D854" s="28" t="str">
        <f t="shared" si="81"/>
        <v>vis</v>
      </c>
      <c r="E854" s="66">
        <f>VLOOKUP(C854,Active!C$21:E$973,3,FALSE)</f>
        <v>-22235.924637318636</v>
      </c>
      <c r="F854" s="30" t="s">
        <v>425</v>
      </c>
      <c r="G854" s="28" t="str">
        <f t="shared" si="82"/>
        <v>24765.294</v>
      </c>
      <c r="H854" s="58">
        <f t="shared" si="83"/>
        <v>-20901</v>
      </c>
      <c r="I854" s="67" t="s">
        <v>546</v>
      </c>
      <c r="J854" s="68" t="s">
        <v>547</v>
      </c>
      <c r="K854" s="67">
        <v>-20901</v>
      </c>
      <c r="L854" s="67" t="s">
        <v>545</v>
      </c>
      <c r="M854" s="68" t="s">
        <v>441</v>
      </c>
      <c r="N854" s="68"/>
      <c r="O854" s="69" t="s">
        <v>496</v>
      </c>
      <c r="P854" s="69" t="s">
        <v>497</v>
      </c>
    </row>
    <row r="855" spans="1:16" ht="13.5" thickBot="1" x14ac:dyDescent="0.25">
      <c r="A855" s="58" t="str">
        <f t="shared" si="78"/>
        <v> IODE 4.2.57 </v>
      </c>
      <c r="B855" s="30" t="str">
        <f t="shared" si="79"/>
        <v>I</v>
      </c>
      <c r="C855" s="58">
        <f t="shared" si="80"/>
        <v>24787.385999999999</v>
      </c>
      <c r="D855" s="28" t="str">
        <f t="shared" si="81"/>
        <v>vis</v>
      </c>
      <c r="E855" s="66">
        <f>VLOOKUP(C855,Active!C$21:E$973,3,FALSE)</f>
        <v>-22208.920546807658</v>
      </c>
      <c r="F855" s="30" t="s">
        <v>425</v>
      </c>
      <c r="G855" s="28" t="str">
        <f t="shared" si="82"/>
        <v>24787.386</v>
      </c>
      <c r="H855" s="58">
        <f t="shared" si="83"/>
        <v>-20874</v>
      </c>
      <c r="I855" s="67" t="s">
        <v>548</v>
      </c>
      <c r="J855" s="68" t="s">
        <v>549</v>
      </c>
      <c r="K855" s="67">
        <v>-20874</v>
      </c>
      <c r="L855" s="67" t="s">
        <v>550</v>
      </c>
      <c r="M855" s="68" t="s">
        <v>441</v>
      </c>
      <c r="N855" s="68"/>
      <c r="O855" s="69" t="s">
        <v>496</v>
      </c>
      <c r="P855" s="69" t="s">
        <v>497</v>
      </c>
    </row>
    <row r="856" spans="1:16" ht="13.5" thickBot="1" x14ac:dyDescent="0.25">
      <c r="A856" s="58" t="str">
        <f t="shared" si="78"/>
        <v> IODE 4.2.57 </v>
      </c>
      <c r="B856" s="30" t="str">
        <f t="shared" si="79"/>
        <v>I</v>
      </c>
      <c r="C856" s="58">
        <f t="shared" si="80"/>
        <v>25084.358</v>
      </c>
      <c r="D856" s="28" t="str">
        <f t="shared" si="81"/>
        <v>vis</v>
      </c>
      <c r="E856" s="66">
        <f>VLOOKUP(C856,Active!C$21:E$973,3,FALSE)</f>
        <v>-21845.917705633121</v>
      </c>
      <c r="F856" s="30" t="s">
        <v>425</v>
      </c>
      <c r="G856" s="28" t="str">
        <f t="shared" si="82"/>
        <v>25084.358</v>
      </c>
      <c r="H856" s="58">
        <f t="shared" si="83"/>
        <v>-20511</v>
      </c>
      <c r="I856" s="67" t="s">
        <v>551</v>
      </c>
      <c r="J856" s="68" t="s">
        <v>552</v>
      </c>
      <c r="K856" s="67">
        <v>-20511</v>
      </c>
      <c r="L856" s="67" t="s">
        <v>553</v>
      </c>
      <c r="M856" s="68" t="s">
        <v>441</v>
      </c>
      <c r="N856" s="68"/>
      <c r="O856" s="69" t="s">
        <v>496</v>
      </c>
      <c r="P856" s="69" t="s">
        <v>497</v>
      </c>
    </row>
    <row r="857" spans="1:16" ht="13.5" thickBot="1" x14ac:dyDescent="0.25">
      <c r="A857" s="58" t="str">
        <f t="shared" si="78"/>
        <v> AAC 2.108 </v>
      </c>
      <c r="B857" s="30" t="str">
        <f t="shared" si="79"/>
        <v>I</v>
      </c>
      <c r="C857" s="58">
        <f t="shared" si="80"/>
        <v>25088.447</v>
      </c>
      <c r="D857" s="28" t="str">
        <f t="shared" si="81"/>
        <v>vis</v>
      </c>
      <c r="E857" s="66">
        <f>VLOOKUP(C857,Active!C$21:E$973,3,FALSE)</f>
        <v>-21840.919528641476</v>
      </c>
      <c r="F857" s="30" t="s">
        <v>425</v>
      </c>
      <c r="G857" s="28" t="str">
        <f t="shared" si="82"/>
        <v>25088.447</v>
      </c>
      <c r="H857" s="58">
        <f t="shared" si="83"/>
        <v>-20506</v>
      </c>
      <c r="I857" s="67" t="s">
        <v>554</v>
      </c>
      <c r="J857" s="68" t="s">
        <v>555</v>
      </c>
      <c r="K857" s="67">
        <v>-20506</v>
      </c>
      <c r="L857" s="67" t="s">
        <v>535</v>
      </c>
      <c r="M857" s="68" t="s">
        <v>441</v>
      </c>
      <c r="N857" s="68"/>
      <c r="O857" s="69" t="s">
        <v>527</v>
      </c>
      <c r="P857" s="69" t="s">
        <v>556</v>
      </c>
    </row>
    <row r="858" spans="1:16" ht="13.5" thickBot="1" x14ac:dyDescent="0.25">
      <c r="A858" s="58" t="str">
        <f t="shared" si="78"/>
        <v> IODE 4.2.57 </v>
      </c>
      <c r="B858" s="30" t="str">
        <f t="shared" si="79"/>
        <v>I</v>
      </c>
      <c r="C858" s="58">
        <f t="shared" si="80"/>
        <v>25093.355</v>
      </c>
      <c r="D858" s="28" t="str">
        <f t="shared" si="81"/>
        <v>vis</v>
      </c>
      <c r="E858" s="66">
        <f>VLOOKUP(C858,Active!C$21:E$973,3,FALSE)</f>
        <v>-21834.920249435072</v>
      </c>
      <c r="F858" s="30" t="s">
        <v>425</v>
      </c>
      <c r="G858" s="28" t="str">
        <f t="shared" si="82"/>
        <v>25093.355</v>
      </c>
      <c r="H858" s="58">
        <f t="shared" si="83"/>
        <v>-20500</v>
      </c>
      <c r="I858" s="67" t="s">
        <v>557</v>
      </c>
      <c r="J858" s="68" t="s">
        <v>558</v>
      </c>
      <c r="K858" s="67">
        <v>-20500</v>
      </c>
      <c r="L858" s="67" t="s">
        <v>535</v>
      </c>
      <c r="M858" s="68" t="s">
        <v>441</v>
      </c>
      <c r="N858" s="68"/>
      <c r="O858" s="69" t="s">
        <v>496</v>
      </c>
      <c r="P858" s="69" t="s">
        <v>497</v>
      </c>
    </row>
    <row r="859" spans="1:16" ht="13.5" thickBot="1" x14ac:dyDescent="0.25">
      <c r="A859" s="58" t="str">
        <f t="shared" si="78"/>
        <v> IODE 4.2.57 </v>
      </c>
      <c r="B859" s="30" t="str">
        <f t="shared" si="79"/>
        <v>I</v>
      </c>
      <c r="C859" s="58">
        <f t="shared" si="80"/>
        <v>25098.258999999998</v>
      </c>
      <c r="D859" s="28" t="str">
        <f t="shared" si="81"/>
        <v>vis</v>
      </c>
      <c r="E859" s="66">
        <f>VLOOKUP(C859,Active!C$21:E$973,3,FALSE)</f>
        <v>-21828.925859616775</v>
      </c>
      <c r="F859" s="30" t="s">
        <v>425</v>
      </c>
      <c r="G859" s="28" t="str">
        <f t="shared" si="82"/>
        <v>25098.259</v>
      </c>
      <c r="H859" s="58">
        <f t="shared" si="83"/>
        <v>-20494</v>
      </c>
      <c r="I859" s="67" t="s">
        <v>559</v>
      </c>
      <c r="J859" s="68" t="s">
        <v>560</v>
      </c>
      <c r="K859" s="67">
        <v>-20494</v>
      </c>
      <c r="L859" s="67" t="s">
        <v>561</v>
      </c>
      <c r="M859" s="68" t="s">
        <v>441</v>
      </c>
      <c r="N859" s="68"/>
      <c r="O859" s="69" t="s">
        <v>496</v>
      </c>
      <c r="P859" s="69" t="s">
        <v>497</v>
      </c>
    </row>
    <row r="860" spans="1:16" ht="13.5" thickBot="1" x14ac:dyDescent="0.25">
      <c r="A860" s="58" t="str">
        <f t="shared" si="78"/>
        <v> IODE 4.2.57 </v>
      </c>
      <c r="B860" s="30" t="str">
        <f t="shared" si="79"/>
        <v>I</v>
      </c>
      <c r="C860" s="58">
        <f t="shared" si="80"/>
        <v>25102.350999999999</v>
      </c>
      <c r="D860" s="28" t="str">
        <f t="shared" si="81"/>
        <v>vis</v>
      </c>
      <c r="E860" s="66">
        <f>VLOOKUP(C860,Active!C$21:E$973,3,FALSE)</f>
        <v>-21823.924015584049</v>
      </c>
      <c r="F860" s="30" t="s">
        <v>425</v>
      </c>
      <c r="G860" s="28" t="str">
        <f t="shared" si="82"/>
        <v>25102.351</v>
      </c>
      <c r="H860" s="58">
        <f t="shared" si="83"/>
        <v>-20489</v>
      </c>
      <c r="I860" s="67" t="s">
        <v>562</v>
      </c>
      <c r="J860" s="68" t="s">
        <v>563</v>
      </c>
      <c r="K860" s="67">
        <v>-20489</v>
      </c>
      <c r="L860" s="67" t="s">
        <v>545</v>
      </c>
      <c r="M860" s="68" t="s">
        <v>441</v>
      </c>
      <c r="N860" s="68"/>
      <c r="O860" s="69" t="s">
        <v>496</v>
      </c>
      <c r="P860" s="69" t="s">
        <v>497</v>
      </c>
    </row>
    <row r="861" spans="1:16" ht="13.5" thickBot="1" x14ac:dyDescent="0.25">
      <c r="A861" s="58" t="str">
        <f t="shared" si="78"/>
        <v> IODE 4.2.57 </v>
      </c>
      <c r="B861" s="30" t="str">
        <f t="shared" si="79"/>
        <v>I</v>
      </c>
      <c r="C861" s="58">
        <f t="shared" si="80"/>
        <v>25107.26</v>
      </c>
      <c r="D861" s="28" t="str">
        <f t="shared" si="81"/>
        <v>vis</v>
      </c>
      <c r="E861" s="66">
        <f>VLOOKUP(C861,Active!C$21:E$973,3,FALSE)</f>
        <v>-21817.923514030615</v>
      </c>
      <c r="F861" s="30" t="s">
        <v>425</v>
      </c>
      <c r="G861" s="28" t="str">
        <f t="shared" si="82"/>
        <v>25107.260</v>
      </c>
      <c r="H861" s="58">
        <f t="shared" si="83"/>
        <v>-20483</v>
      </c>
      <c r="I861" s="67" t="s">
        <v>564</v>
      </c>
      <c r="J861" s="68" t="s">
        <v>565</v>
      </c>
      <c r="K861" s="67">
        <v>-20483</v>
      </c>
      <c r="L861" s="67" t="s">
        <v>566</v>
      </c>
      <c r="M861" s="68" t="s">
        <v>441</v>
      </c>
      <c r="N861" s="68"/>
      <c r="O861" s="69" t="s">
        <v>496</v>
      </c>
      <c r="P861" s="69" t="s">
        <v>497</v>
      </c>
    </row>
    <row r="862" spans="1:16" ht="13.5" thickBot="1" x14ac:dyDescent="0.25">
      <c r="A862" s="58" t="str">
        <f t="shared" si="78"/>
        <v> IODE 4.2.57 </v>
      </c>
      <c r="B862" s="30" t="str">
        <f t="shared" si="79"/>
        <v>I</v>
      </c>
      <c r="C862" s="58">
        <f t="shared" si="80"/>
        <v>25331.419000000002</v>
      </c>
      <c r="D862" s="28" t="str">
        <f t="shared" si="81"/>
        <v>vis</v>
      </c>
      <c r="E862" s="66">
        <f>VLOOKUP(C862,Active!C$21:E$973,3,FALSE)</f>
        <v>-21543.923426901718</v>
      </c>
      <c r="F862" s="30" t="s">
        <v>425</v>
      </c>
      <c r="G862" s="28" t="str">
        <f t="shared" si="82"/>
        <v>25331.419</v>
      </c>
      <c r="H862" s="58">
        <f t="shared" si="83"/>
        <v>-20209</v>
      </c>
      <c r="I862" s="67" t="s">
        <v>567</v>
      </c>
      <c r="J862" s="68" t="s">
        <v>568</v>
      </c>
      <c r="K862" s="67">
        <v>-20209</v>
      </c>
      <c r="L862" s="67" t="s">
        <v>566</v>
      </c>
      <c r="M862" s="68" t="s">
        <v>441</v>
      </c>
      <c r="N862" s="68"/>
      <c r="O862" s="69" t="s">
        <v>496</v>
      </c>
      <c r="P862" s="69" t="s">
        <v>497</v>
      </c>
    </row>
    <row r="863" spans="1:16" ht="13.5" thickBot="1" x14ac:dyDescent="0.25">
      <c r="A863" s="58" t="str">
        <f t="shared" si="78"/>
        <v> AAC 2.108 </v>
      </c>
      <c r="B863" s="30" t="str">
        <f t="shared" si="79"/>
        <v>I</v>
      </c>
      <c r="C863" s="58">
        <f t="shared" si="80"/>
        <v>25708.562999999998</v>
      </c>
      <c r="D863" s="28" t="str">
        <f t="shared" si="81"/>
        <v>vis</v>
      </c>
      <c r="E863" s="66">
        <f>VLOOKUP(C863,Active!C$21:E$973,3,FALSE)</f>
        <v>-21082.922579913018</v>
      </c>
      <c r="F863" s="30" t="s">
        <v>425</v>
      </c>
      <c r="G863" s="28" t="str">
        <f t="shared" si="82"/>
        <v>25708.563</v>
      </c>
      <c r="H863" s="58">
        <f t="shared" si="83"/>
        <v>-19748</v>
      </c>
      <c r="I863" s="67" t="s">
        <v>569</v>
      </c>
      <c r="J863" s="68" t="s">
        <v>570</v>
      </c>
      <c r="K863" s="67">
        <v>-19748</v>
      </c>
      <c r="L863" s="67" t="s">
        <v>571</v>
      </c>
      <c r="M863" s="68" t="s">
        <v>441</v>
      </c>
      <c r="N863" s="68"/>
      <c r="O863" s="69" t="s">
        <v>527</v>
      </c>
      <c r="P863" s="69" t="s">
        <v>556</v>
      </c>
    </row>
    <row r="864" spans="1:16" ht="13.5" thickBot="1" x14ac:dyDescent="0.25">
      <c r="A864" s="58" t="str">
        <f t="shared" si="78"/>
        <v> AAC 2.108 </v>
      </c>
      <c r="B864" s="30" t="str">
        <f t="shared" si="79"/>
        <v>I</v>
      </c>
      <c r="C864" s="58">
        <f t="shared" si="80"/>
        <v>25718.38</v>
      </c>
      <c r="D864" s="28" t="str">
        <f t="shared" si="81"/>
        <v>vis</v>
      </c>
      <c r="E864" s="66">
        <f>VLOOKUP(C864,Active!C$21:E$973,3,FALSE)</f>
        <v>-21070.922799153177</v>
      </c>
      <c r="F864" s="30" t="s">
        <v>425</v>
      </c>
      <c r="G864" s="28" t="str">
        <f t="shared" si="82"/>
        <v>25718.380</v>
      </c>
      <c r="H864" s="58">
        <f t="shared" si="83"/>
        <v>-19736</v>
      </c>
      <c r="I864" s="67" t="s">
        <v>572</v>
      </c>
      <c r="J864" s="68" t="s">
        <v>573</v>
      </c>
      <c r="K864" s="67">
        <v>-19736</v>
      </c>
      <c r="L864" s="67" t="s">
        <v>566</v>
      </c>
      <c r="M864" s="68" t="s">
        <v>441</v>
      </c>
      <c r="N864" s="68"/>
      <c r="O864" s="69" t="s">
        <v>527</v>
      </c>
      <c r="P864" s="69" t="s">
        <v>556</v>
      </c>
    </row>
    <row r="865" spans="1:16" ht="13.5" thickBot="1" x14ac:dyDescent="0.25">
      <c r="A865" s="58" t="str">
        <f t="shared" si="78"/>
        <v> AAC 2.108 </v>
      </c>
      <c r="B865" s="30" t="str">
        <f t="shared" si="79"/>
        <v>I</v>
      </c>
      <c r="C865" s="58">
        <f t="shared" si="80"/>
        <v>25727.379000000001</v>
      </c>
      <c r="D865" s="28" t="str">
        <f t="shared" si="81"/>
        <v>vis</v>
      </c>
      <c r="E865" s="66">
        <f>VLOOKUP(C865,Active!C$21:E$973,3,FALSE)</f>
        <v>-21059.922898261077</v>
      </c>
      <c r="F865" s="30" t="s">
        <v>425</v>
      </c>
      <c r="G865" s="28" t="str">
        <f t="shared" si="82"/>
        <v>25727.379</v>
      </c>
      <c r="H865" s="58">
        <f t="shared" si="83"/>
        <v>-19725</v>
      </c>
      <c r="I865" s="67" t="s">
        <v>574</v>
      </c>
      <c r="J865" s="68" t="s">
        <v>575</v>
      </c>
      <c r="K865" s="67">
        <v>-19725</v>
      </c>
      <c r="L865" s="67" t="s">
        <v>566</v>
      </c>
      <c r="M865" s="68" t="s">
        <v>441</v>
      </c>
      <c r="N865" s="68"/>
      <c r="O865" s="69" t="s">
        <v>527</v>
      </c>
      <c r="P865" s="69" t="s">
        <v>556</v>
      </c>
    </row>
    <row r="866" spans="1:16" ht="13.5" thickBot="1" x14ac:dyDescent="0.25">
      <c r="A866" s="58" t="str">
        <f t="shared" si="78"/>
        <v> AAC 2.108 </v>
      </c>
      <c r="B866" s="30" t="str">
        <f t="shared" si="79"/>
        <v>I</v>
      </c>
      <c r="C866" s="58">
        <f t="shared" si="80"/>
        <v>25736.379000000001</v>
      </c>
      <c r="D866" s="28" t="str">
        <f t="shared" si="81"/>
        <v>vis</v>
      </c>
      <c r="E866" s="66">
        <f>VLOOKUP(C866,Active!C$21:E$973,3,FALSE)</f>
        <v>-21048.921775021947</v>
      </c>
      <c r="F866" s="30" t="s">
        <v>425</v>
      </c>
      <c r="G866" s="28" t="str">
        <f t="shared" si="82"/>
        <v>25736.379</v>
      </c>
      <c r="H866" s="58">
        <f t="shared" si="83"/>
        <v>-19714</v>
      </c>
      <c r="I866" s="67" t="s">
        <v>576</v>
      </c>
      <c r="J866" s="68" t="s">
        <v>577</v>
      </c>
      <c r="K866" s="67">
        <v>-19714</v>
      </c>
      <c r="L866" s="67" t="s">
        <v>571</v>
      </c>
      <c r="M866" s="68" t="s">
        <v>441</v>
      </c>
      <c r="N866" s="68"/>
      <c r="O866" s="69" t="s">
        <v>527</v>
      </c>
      <c r="P866" s="69" t="s">
        <v>556</v>
      </c>
    </row>
    <row r="867" spans="1:16" ht="13.5" thickBot="1" x14ac:dyDescent="0.25">
      <c r="A867" s="58" t="str">
        <f t="shared" si="78"/>
        <v> CPRI 19.49 </v>
      </c>
      <c r="B867" s="30" t="str">
        <f t="shared" si="79"/>
        <v>I</v>
      </c>
      <c r="C867" s="58">
        <f t="shared" si="80"/>
        <v>25776.468000000001</v>
      </c>
      <c r="D867" s="28" t="str">
        <f t="shared" si="81"/>
        <v>vis</v>
      </c>
      <c r="E867" s="66">
        <f>VLOOKUP(C867,Active!C$21:E$973,3,FALSE)</f>
        <v>-20999.919105073783</v>
      </c>
      <c r="F867" s="30" t="s">
        <v>425</v>
      </c>
      <c r="G867" s="28" t="str">
        <f t="shared" si="82"/>
        <v>25776.468</v>
      </c>
      <c r="H867" s="58">
        <f t="shared" si="83"/>
        <v>-19665</v>
      </c>
      <c r="I867" s="67" t="s">
        <v>578</v>
      </c>
      <c r="J867" s="68" t="s">
        <v>579</v>
      </c>
      <c r="K867" s="67">
        <v>-19665</v>
      </c>
      <c r="L867" s="67" t="s">
        <v>538</v>
      </c>
      <c r="M867" s="68" t="s">
        <v>427</v>
      </c>
      <c r="N867" s="68"/>
      <c r="O867" s="69" t="s">
        <v>433</v>
      </c>
      <c r="P867" s="69" t="s">
        <v>434</v>
      </c>
    </row>
    <row r="868" spans="1:16" ht="13.5" thickBot="1" x14ac:dyDescent="0.25">
      <c r="A868" s="58" t="str">
        <f t="shared" si="78"/>
        <v> AAC 2.108 </v>
      </c>
      <c r="B868" s="30" t="str">
        <f t="shared" si="79"/>
        <v>I</v>
      </c>
      <c r="C868" s="58">
        <f t="shared" si="80"/>
        <v>25867.275000000001</v>
      </c>
      <c r="D868" s="28" t="str">
        <f t="shared" si="81"/>
        <v>vis</v>
      </c>
      <c r="E868" s="66">
        <f>VLOOKUP(C868,Active!C$21:E$973,3,FALSE)</f>
        <v>-20888.921438632042</v>
      </c>
      <c r="F868" s="30" t="s">
        <v>425</v>
      </c>
      <c r="G868" s="28" t="str">
        <f t="shared" si="82"/>
        <v>25867.275</v>
      </c>
      <c r="H868" s="58">
        <f t="shared" si="83"/>
        <v>-19554</v>
      </c>
      <c r="I868" s="67" t="s">
        <v>580</v>
      </c>
      <c r="J868" s="68" t="s">
        <v>581</v>
      </c>
      <c r="K868" s="67">
        <v>-19554</v>
      </c>
      <c r="L868" s="67" t="s">
        <v>550</v>
      </c>
      <c r="M868" s="68" t="s">
        <v>441</v>
      </c>
      <c r="N868" s="68"/>
      <c r="O868" s="69" t="s">
        <v>527</v>
      </c>
      <c r="P868" s="69" t="s">
        <v>556</v>
      </c>
    </row>
    <row r="869" spans="1:16" ht="13.5" thickBot="1" x14ac:dyDescent="0.25">
      <c r="A869" s="58" t="str">
        <f t="shared" si="78"/>
        <v> AAC 2.108 </v>
      </c>
      <c r="B869" s="30" t="str">
        <f t="shared" si="79"/>
        <v>I</v>
      </c>
      <c r="C869" s="58">
        <f t="shared" si="80"/>
        <v>25871.365000000002</v>
      </c>
      <c r="D869" s="28" t="str">
        <f t="shared" si="81"/>
        <v>vis</v>
      </c>
      <c r="E869" s="66">
        <f>VLOOKUP(C869,Active!C$21:E$973,3,FALSE)</f>
        <v>-20883.922039293371</v>
      </c>
      <c r="F869" s="30" t="s">
        <v>425</v>
      </c>
      <c r="G869" s="28" t="str">
        <f t="shared" si="82"/>
        <v>25871.365</v>
      </c>
      <c r="H869" s="58">
        <f t="shared" si="83"/>
        <v>-19549</v>
      </c>
      <c r="I869" s="67" t="s">
        <v>582</v>
      </c>
      <c r="J869" s="68" t="s">
        <v>583</v>
      </c>
      <c r="K869" s="67">
        <v>-19549</v>
      </c>
      <c r="L869" s="67" t="s">
        <v>571</v>
      </c>
      <c r="M869" s="68" t="s">
        <v>441</v>
      </c>
      <c r="N869" s="68"/>
      <c r="O869" s="69" t="s">
        <v>527</v>
      </c>
      <c r="P869" s="69" t="s">
        <v>556</v>
      </c>
    </row>
    <row r="870" spans="1:16" ht="13.5" thickBot="1" x14ac:dyDescent="0.25">
      <c r="A870" s="58" t="str">
        <f t="shared" si="78"/>
        <v> AAC 2.108 </v>
      </c>
      <c r="B870" s="30" t="str">
        <f t="shared" si="79"/>
        <v>I</v>
      </c>
      <c r="C870" s="58">
        <f t="shared" si="80"/>
        <v>25880.363000000001</v>
      </c>
      <c r="D870" s="28" t="str">
        <f t="shared" si="81"/>
        <v>vis</v>
      </c>
      <c r="E870" s="66">
        <f>VLOOKUP(C870,Active!C$21:E$973,3,FALSE)</f>
        <v>-20872.923360748297</v>
      </c>
      <c r="F870" s="30" t="s">
        <v>425</v>
      </c>
      <c r="G870" s="28" t="str">
        <f t="shared" si="82"/>
        <v>25880.363</v>
      </c>
      <c r="H870" s="58">
        <f t="shared" si="83"/>
        <v>-19538</v>
      </c>
      <c r="I870" s="67" t="s">
        <v>584</v>
      </c>
      <c r="J870" s="68" t="s">
        <v>585</v>
      </c>
      <c r="K870" s="67">
        <v>-19538</v>
      </c>
      <c r="L870" s="67" t="s">
        <v>566</v>
      </c>
      <c r="M870" s="68" t="s">
        <v>441</v>
      </c>
      <c r="N870" s="68"/>
      <c r="O870" s="69" t="s">
        <v>527</v>
      </c>
      <c r="P870" s="69" t="s">
        <v>556</v>
      </c>
    </row>
    <row r="871" spans="1:16" ht="13.5" thickBot="1" x14ac:dyDescent="0.25">
      <c r="A871" s="58" t="str">
        <f t="shared" si="78"/>
        <v> AAC 2.108 </v>
      </c>
      <c r="B871" s="30" t="str">
        <f t="shared" si="79"/>
        <v>I</v>
      </c>
      <c r="C871" s="58">
        <f t="shared" si="80"/>
        <v>25889.364000000001</v>
      </c>
      <c r="D871" s="28" t="str">
        <f t="shared" si="81"/>
        <v>vis</v>
      </c>
      <c r="E871" s="66">
        <f>VLOOKUP(C871,Active!C$21:E$973,3,FALSE)</f>
        <v>-20861.921015162141</v>
      </c>
      <c r="F871" s="30" t="s">
        <v>425</v>
      </c>
      <c r="G871" s="28" t="str">
        <f t="shared" si="82"/>
        <v>25889.364</v>
      </c>
      <c r="H871" s="58">
        <f t="shared" si="83"/>
        <v>-19527</v>
      </c>
      <c r="I871" s="67" t="s">
        <v>586</v>
      </c>
      <c r="J871" s="68" t="s">
        <v>587</v>
      </c>
      <c r="K871" s="67">
        <v>-19527</v>
      </c>
      <c r="L871" s="67" t="s">
        <v>550</v>
      </c>
      <c r="M871" s="68" t="s">
        <v>441</v>
      </c>
      <c r="N871" s="68"/>
      <c r="O871" s="69" t="s">
        <v>527</v>
      </c>
      <c r="P871" s="69" t="s">
        <v>556</v>
      </c>
    </row>
    <row r="872" spans="1:16" ht="13.5" thickBot="1" x14ac:dyDescent="0.25">
      <c r="A872" s="58" t="str">
        <f t="shared" si="78"/>
        <v> AAC 2.108 </v>
      </c>
      <c r="B872" s="30" t="str">
        <f t="shared" si="79"/>
        <v>I</v>
      </c>
      <c r="C872" s="58">
        <f t="shared" si="80"/>
        <v>25921.268</v>
      </c>
      <c r="D872" s="28" t="str">
        <f t="shared" si="81"/>
        <v>vis</v>
      </c>
      <c r="E872" s="66">
        <f>VLOOKUP(C872,Active!C$21:E$973,3,FALSE)</f>
        <v>-20822.923255626454</v>
      </c>
      <c r="F872" s="30" t="s">
        <v>425</v>
      </c>
      <c r="G872" s="28" t="str">
        <f t="shared" si="82"/>
        <v>25921.268</v>
      </c>
      <c r="H872" s="58">
        <f t="shared" si="83"/>
        <v>-19488</v>
      </c>
      <c r="I872" s="67" t="s">
        <v>588</v>
      </c>
      <c r="J872" s="68" t="s">
        <v>589</v>
      </c>
      <c r="K872" s="67">
        <v>-19488</v>
      </c>
      <c r="L872" s="67" t="s">
        <v>566</v>
      </c>
      <c r="M872" s="68" t="s">
        <v>441</v>
      </c>
      <c r="N872" s="68"/>
      <c r="O872" s="69" t="s">
        <v>527</v>
      </c>
      <c r="P872" s="69" t="s">
        <v>556</v>
      </c>
    </row>
    <row r="873" spans="1:16" ht="13.5" thickBot="1" x14ac:dyDescent="0.25">
      <c r="A873" s="58" t="str">
        <f t="shared" si="78"/>
        <v> AAC 2.108 </v>
      </c>
      <c r="B873" s="30" t="str">
        <f t="shared" si="79"/>
        <v>I</v>
      </c>
      <c r="C873" s="58">
        <f t="shared" si="80"/>
        <v>26419.491000000002</v>
      </c>
      <c r="D873" s="28" t="str">
        <f t="shared" si="81"/>
        <v>vis</v>
      </c>
      <c r="E873" s="66">
        <f>VLOOKUP(C873,Active!C$21:E$973,3,FALSE)</f>
        <v>-20213.921853007683</v>
      </c>
      <c r="F873" s="30" t="s">
        <v>425</v>
      </c>
      <c r="G873" s="28" t="str">
        <f t="shared" si="82"/>
        <v>26419.491</v>
      </c>
      <c r="H873" s="58">
        <f t="shared" si="83"/>
        <v>-18879</v>
      </c>
      <c r="I873" s="67" t="s">
        <v>590</v>
      </c>
      <c r="J873" s="68" t="s">
        <v>591</v>
      </c>
      <c r="K873" s="67">
        <v>-18879</v>
      </c>
      <c r="L873" s="67" t="s">
        <v>571</v>
      </c>
      <c r="M873" s="68" t="s">
        <v>441</v>
      </c>
      <c r="N873" s="68"/>
      <c r="O873" s="69" t="s">
        <v>527</v>
      </c>
      <c r="P873" s="69" t="s">
        <v>556</v>
      </c>
    </row>
    <row r="874" spans="1:16" ht="13.5" thickBot="1" x14ac:dyDescent="0.25">
      <c r="A874" s="58" t="str">
        <f t="shared" si="78"/>
        <v> AAC 2.108 </v>
      </c>
      <c r="B874" s="30" t="str">
        <f t="shared" si="79"/>
        <v>I</v>
      </c>
      <c r="C874" s="58">
        <f t="shared" si="80"/>
        <v>26473.486000000001</v>
      </c>
      <c r="D874" s="28" t="str">
        <f t="shared" si="81"/>
        <v>vis</v>
      </c>
      <c r="E874" s="66">
        <f>VLOOKUP(C874,Active!C$21:E$973,3,FALSE)</f>
        <v>-20147.92122530804</v>
      </c>
      <c r="F874" s="30" t="s">
        <v>425</v>
      </c>
      <c r="G874" s="28" t="str">
        <f t="shared" si="82"/>
        <v>26473.486</v>
      </c>
      <c r="H874" s="58">
        <f t="shared" si="83"/>
        <v>-18813</v>
      </c>
      <c r="I874" s="67" t="s">
        <v>592</v>
      </c>
      <c r="J874" s="68" t="s">
        <v>593</v>
      </c>
      <c r="K874" s="67">
        <v>-18813</v>
      </c>
      <c r="L874" s="67" t="s">
        <v>550</v>
      </c>
      <c r="M874" s="68" t="s">
        <v>441</v>
      </c>
      <c r="N874" s="68"/>
      <c r="O874" s="69" t="s">
        <v>527</v>
      </c>
      <c r="P874" s="69" t="s">
        <v>556</v>
      </c>
    </row>
    <row r="875" spans="1:16" ht="13.5" thickBot="1" x14ac:dyDescent="0.25">
      <c r="A875" s="58" t="str">
        <f t="shared" si="78"/>
        <v> AAC 2.108 </v>
      </c>
      <c r="B875" s="30" t="str">
        <f t="shared" si="79"/>
        <v>I</v>
      </c>
      <c r="C875" s="58">
        <f t="shared" si="80"/>
        <v>26509.481</v>
      </c>
      <c r="D875" s="28" t="str">
        <f t="shared" si="81"/>
        <v>vis</v>
      </c>
      <c r="E875" s="66">
        <f>VLOOKUP(C875,Active!C$21:E$973,3,FALSE)</f>
        <v>-20103.922844086657</v>
      </c>
      <c r="F875" s="30" t="s">
        <v>425</v>
      </c>
      <c r="G875" s="28" t="str">
        <f t="shared" si="82"/>
        <v>26509.481</v>
      </c>
      <c r="H875" s="58">
        <f t="shared" si="83"/>
        <v>-18769</v>
      </c>
      <c r="I875" s="67" t="s">
        <v>594</v>
      </c>
      <c r="J875" s="68" t="s">
        <v>595</v>
      </c>
      <c r="K875" s="67">
        <v>-18769</v>
      </c>
      <c r="L875" s="67" t="s">
        <v>566</v>
      </c>
      <c r="M875" s="68" t="s">
        <v>441</v>
      </c>
      <c r="N875" s="68"/>
      <c r="O875" s="69" t="s">
        <v>527</v>
      </c>
      <c r="P875" s="69" t="s">
        <v>556</v>
      </c>
    </row>
    <row r="876" spans="1:16" ht="13.5" thickBot="1" x14ac:dyDescent="0.25">
      <c r="A876" s="58" t="str">
        <f t="shared" si="78"/>
        <v> IODE 4.2.57 </v>
      </c>
      <c r="B876" s="30" t="str">
        <f t="shared" si="79"/>
        <v>I</v>
      </c>
      <c r="C876" s="58">
        <f t="shared" si="80"/>
        <v>26541.387999999999</v>
      </c>
      <c r="D876" s="28" t="str">
        <f t="shared" si="81"/>
        <v>vis</v>
      </c>
      <c r="E876" s="66">
        <f>VLOOKUP(C876,Active!C$21:E$973,3,FALSE)</f>
        <v>-20064.92141750989</v>
      </c>
      <c r="F876" s="30" t="s">
        <v>425</v>
      </c>
      <c r="G876" s="28" t="str">
        <f t="shared" si="82"/>
        <v>26541.388</v>
      </c>
      <c r="H876" s="58">
        <f t="shared" si="83"/>
        <v>-18730</v>
      </c>
      <c r="I876" s="67" t="s">
        <v>596</v>
      </c>
      <c r="J876" s="68" t="s">
        <v>597</v>
      </c>
      <c r="K876" s="67">
        <v>-18730</v>
      </c>
      <c r="L876" s="67" t="s">
        <v>550</v>
      </c>
      <c r="M876" s="68" t="s">
        <v>441</v>
      </c>
      <c r="N876" s="68"/>
      <c r="O876" s="69" t="s">
        <v>496</v>
      </c>
      <c r="P876" s="69" t="s">
        <v>497</v>
      </c>
    </row>
    <row r="877" spans="1:16" ht="13.5" thickBot="1" x14ac:dyDescent="0.25">
      <c r="A877" s="58" t="str">
        <f t="shared" si="78"/>
        <v> AN 276.179 </v>
      </c>
      <c r="B877" s="30" t="str">
        <f t="shared" si="79"/>
        <v>I</v>
      </c>
      <c r="C877" s="58">
        <f t="shared" si="80"/>
        <v>26860.42</v>
      </c>
      <c r="D877" s="28" t="str">
        <f t="shared" si="81"/>
        <v>vis</v>
      </c>
      <c r="E877" s="66">
        <f>VLOOKUP(C877,Active!C$21:E$973,3,FALSE)</f>
        <v>-19674.953600929224</v>
      </c>
      <c r="F877" s="30" t="s">
        <v>425</v>
      </c>
      <c r="G877" s="28" t="str">
        <f t="shared" si="82"/>
        <v>26860.420</v>
      </c>
      <c r="H877" s="58">
        <f t="shared" si="83"/>
        <v>-18340</v>
      </c>
      <c r="I877" s="67" t="s">
        <v>598</v>
      </c>
      <c r="J877" s="68" t="s">
        <v>599</v>
      </c>
      <c r="K877" s="67">
        <v>-18340</v>
      </c>
      <c r="L877" s="67" t="s">
        <v>600</v>
      </c>
      <c r="M877" s="68" t="s">
        <v>601</v>
      </c>
      <c r="N877" s="68"/>
      <c r="O877" s="69" t="s">
        <v>602</v>
      </c>
      <c r="P877" s="69" t="s">
        <v>603</v>
      </c>
    </row>
    <row r="878" spans="1:16" ht="13.5" thickBot="1" x14ac:dyDescent="0.25">
      <c r="A878" s="58" t="str">
        <f t="shared" si="78"/>
        <v> AN 276.179 </v>
      </c>
      <c r="B878" s="30" t="str">
        <f t="shared" si="79"/>
        <v>I</v>
      </c>
      <c r="C878" s="58">
        <f t="shared" si="80"/>
        <v>26896.418000000001</v>
      </c>
      <c r="D878" s="28" t="str">
        <f t="shared" si="81"/>
        <v>vis</v>
      </c>
      <c r="E878" s="66">
        <f>VLOOKUP(C878,Active!C$21:E$973,3,FALSE)</f>
        <v>-19630.951552666753</v>
      </c>
      <c r="F878" s="30" t="s">
        <v>425</v>
      </c>
      <c r="G878" s="28" t="str">
        <f t="shared" si="82"/>
        <v>26896.418</v>
      </c>
      <c r="H878" s="58">
        <f t="shared" si="83"/>
        <v>-18296</v>
      </c>
      <c r="I878" s="67" t="s">
        <v>604</v>
      </c>
      <c r="J878" s="68" t="s">
        <v>605</v>
      </c>
      <c r="K878" s="67">
        <v>-18296</v>
      </c>
      <c r="L878" s="67" t="s">
        <v>606</v>
      </c>
      <c r="M878" s="68" t="s">
        <v>601</v>
      </c>
      <c r="N878" s="68"/>
      <c r="O878" s="69" t="s">
        <v>602</v>
      </c>
      <c r="P878" s="69" t="s">
        <v>603</v>
      </c>
    </row>
    <row r="879" spans="1:16" ht="13.5" thickBot="1" x14ac:dyDescent="0.25">
      <c r="A879" s="58" t="str">
        <f t="shared" si="78"/>
        <v> AN 276.179 </v>
      </c>
      <c r="B879" s="30" t="str">
        <f t="shared" si="79"/>
        <v>I</v>
      </c>
      <c r="C879" s="58">
        <f t="shared" si="80"/>
        <v>26946.345000000001</v>
      </c>
      <c r="D879" s="28" t="str">
        <f t="shared" si="81"/>
        <v>vis</v>
      </c>
      <c r="E879" s="66">
        <f>VLOOKUP(C879,Active!C$21:E$973,3,FALSE)</f>
        <v>-19569.923432671196</v>
      </c>
      <c r="F879" s="30" t="s">
        <v>425</v>
      </c>
      <c r="G879" s="28" t="str">
        <f t="shared" si="82"/>
        <v>26946.345</v>
      </c>
      <c r="H879" s="58">
        <f t="shared" si="83"/>
        <v>-18235</v>
      </c>
      <c r="I879" s="67" t="s">
        <v>607</v>
      </c>
      <c r="J879" s="68" t="s">
        <v>608</v>
      </c>
      <c r="K879" s="67">
        <v>-18235</v>
      </c>
      <c r="L879" s="67" t="s">
        <v>566</v>
      </c>
      <c r="M879" s="68" t="s">
        <v>601</v>
      </c>
      <c r="N879" s="68"/>
      <c r="O879" s="69" t="s">
        <v>602</v>
      </c>
      <c r="P879" s="69" t="s">
        <v>603</v>
      </c>
    </row>
    <row r="880" spans="1:16" ht="13.5" thickBot="1" x14ac:dyDescent="0.25">
      <c r="A880" s="58" t="str">
        <f t="shared" si="78"/>
        <v> AN 276.179 </v>
      </c>
      <c r="B880" s="30" t="str">
        <f t="shared" si="79"/>
        <v>I</v>
      </c>
      <c r="C880" s="58">
        <f t="shared" si="80"/>
        <v>26955.328000000001</v>
      </c>
      <c r="D880" s="28" t="str">
        <f t="shared" si="81"/>
        <v>vis</v>
      </c>
      <c r="E880" s="66">
        <f>VLOOKUP(C880,Active!C$21:E$973,3,FALSE)</f>
        <v>-19558.943089331518</v>
      </c>
      <c r="F880" s="30" t="s">
        <v>425</v>
      </c>
      <c r="G880" s="28" t="str">
        <f t="shared" si="82"/>
        <v>26955.328</v>
      </c>
      <c r="H880" s="58">
        <f t="shared" si="83"/>
        <v>-18224</v>
      </c>
      <c r="I880" s="67" t="s">
        <v>609</v>
      </c>
      <c r="J880" s="68" t="s">
        <v>610</v>
      </c>
      <c r="K880" s="67">
        <v>-18224</v>
      </c>
      <c r="L880" s="67" t="s">
        <v>611</v>
      </c>
      <c r="M880" s="68" t="s">
        <v>601</v>
      </c>
      <c r="N880" s="68"/>
      <c r="O880" s="69" t="s">
        <v>602</v>
      </c>
      <c r="P880" s="69" t="s">
        <v>603</v>
      </c>
    </row>
    <row r="881" spans="1:16" ht="13.5" thickBot="1" x14ac:dyDescent="0.25">
      <c r="A881" s="58" t="str">
        <f t="shared" si="78"/>
        <v> CPRI 19.49 </v>
      </c>
      <c r="B881" s="30" t="str">
        <f t="shared" si="79"/>
        <v>I</v>
      </c>
      <c r="C881" s="58">
        <f t="shared" si="80"/>
        <v>27085.420999999998</v>
      </c>
      <c r="D881" s="28" t="str">
        <f t="shared" si="81"/>
        <v>pg</v>
      </c>
      <c r="E881" s="66">
        <f>VLOOKUP(C881,Active!C$21:E$973,3,FALSE)</f>
        <v>-19399.924297603953</v>
      </c>
      <c r="F881" s="30" t="str">
        <f>LEFT(M881,1)</f>
        <v>F</v>
      </c>
      <c r="G881" s="28" t="str">
        <f t="shared" si="82"/>
        <v>27085.421</v>
      </c>
      <c r="H881" s="58">
        <f t="shared" si="83"/>
        <v>-18065</v>
      </c>
      <c r="I881" s="67" t="s">
        <v>612</v>
      </c>
      <c r="J881" s="68" t="s">
        <v>613</v>
      </c>
      <c r="K881" s="67">
        <v>-18065</v>
      </c>
      <c r="L881" s="67" t="s">
        <v>545</v>
      </c>
      <c r="M881" s="68" t="s">
        <v>427</v>
      </c>
      <c r="N881" s="68"/>
      <c r="O881" s="69" t="s">
        <v>433</v>
      </c>
      <c r="P881" s="69" t="s">
        <v>434</v>
      </c>
    </row>
    <row r="882" spans="1:16" ht="13.5" thickBot="1" x14ac:dyDescent="0.25">
      <c r="A882" s="58" t="str">
        <f t="shared" si="78"/>
        <v> AAC 2.77 </v>
      </c>
      <c r="B882" s="30" t="str">
        <f t="shared" si="79"/>
        <v>I</v>
      </c>
      <c r="C882" s="58">
        <f t="shared" si="80"/>
        <v>27157.413</v>
      </c>
      <c r="D882" s="28" t="str">
        <f t="shared" si="81"/>
        <v>vis</v>
      </c>
      <c r="E882" s="66">
        <f>VLOOKUP(C882,Active!C$21:E$973,3,FALSE)</f>
        <v>-19311.925090467128</v>
      </c>
      <c r="F882" s="30" t="str">
        <f>LEFT(M882,1)</f>
        <v>V</v>
      </c>
      <c r="G882" s="28" t="str">
        <f t="shared" si="82"/>
        <v>27157.413</v>
      </c>
      <c r="H882" s="58">
        <f t="shared" si="83"/>
        <v>-17977</v>
      </c>
      <c r="I882" s="67" t="s">
        <v>614</v>
      </c>
      <c r="J882" s="68" t="s">
        <v>615</v>
      </c>
      <c r="K882" s="67">
        <v>-17977</v>
      </c>
      <c r="L882" s="67" t="s">
        <v>545</v>
      </c>
      <c r="M882" s="68" t="s">
        <v>441</v>
      </c>
      <c r="N882" s="68"/>
      <c r="O882" s="69" t="s">
        <v>616</v>
      </c>
      <c r="P882" s="69" t="s">
        <v>617</v>
      </c>
    </row>
    <row r="883" spans="1:16" ht="13.5" thickBot="1" x14ac:dyDescent="0.25">
      <c r="A883" s="58" t="str">
        <f t="shared" si="78"/>
        <v> AAC 2.77 </v>
      </c>
      <c r="B883" s="30" t="str">
        <f t="shared" si="79"/>
        <v>I</v>
      </c>
      <c r="C883" s="58">
        <f t="shared" si="80"/>
        <v>27161.502</v>
      </c>
      <c r="D883" s="28" t="str">
        <f t="shared" si="81"/>
        <v>vis</v>
      </c>
      <c r="E883" s="66">
        <f>VLOOKUP(C883,Active!C$21:E$973,3,FALSE)</f>
        <v>-19306.926913475483</v>
      </c>
      <c r="F883" s="30" t="str">
        <f>LEFT(M883,1)</f>
        <v>V</v>
      </c>
      <c r="G883" s="28" t="str">
        <f t="shared" si="82"/>
        <v>27161.502</v>
      </c>
      <c r="H883" s="58">
        <f t="shared" si="83"/>
        <v>-17972</v>
      </c>
      <c r="I883" s="67" t="s">
        <v>618</v>
      </c>
      <c r="J883" s="68" t="s">
        <v>619</v>
      </c>
      <c r="K883" s="67">
        <v>-17972</v>
      </c>
      <c r="L883" s="67" t="s">
        <v>620</v>
      </c>
      <c r="M883" s="68" t="s">
        <v>441</v>
      </c>
      <c r="N883" s="68"/>
      <c r="O883" s="69" t="s">
        <v>616</v>
      </c>
      <c r="P883" s="69" t="s">
        <v>617</v>
      </c>
    </row>
    <row r="884" spans="1:16" ht="13.5" thickBot="1" x14ac:dyDescent="0.25">
      <c r="A884" s="58" t="str">
        <f t="shared" si="78"/>
        <v> AAC 2.77 </v>
      </c>
      <c r="B884" s="30" t="str">
        <f t="shared" si="79"/>
        <v>I</v>
      </c>
      <c r="C884" s="58">
        <f t="shared" si="80"/>
        <v>27175.409</v>
      </c>
      <c r="D884" s="28" t="str">
        <f t="shared" si="81"/>
        <v>vis</v>
      </c>
      <c r="E884" s="66">
        <f>VLOOKUP(C884,Active!C$21:E$973,3,FALSE)</f>
        <v>-19289.927733376975</v>
      </c>
      <c r="F884" s="30" t="str">
        <f>LEFT(M884,1)</f>
        <v>V</v>
      </c>
      <c r="G884" s="28" t="str">
        <f t="shared" si="82"/>
        <v>27175.409</v>
      </c>
      <c r="H884" s="58">
        <f t="shared" si="83"/>
        <v>-17955</v>
      </c>
      <c r="I884" s="67" t="s">
        <v>621</v>
      </c>
      <c r="J884" s="68" t="s">
        <v>622</v>
      </c>
      <c r="K884" s="67">
        <v>-17955</v>
      </c>
      <c r="L884" s="67" t="s">
        <v>623</v>
      </c>
      <c r="M884" s="68" t="s">
        <v>441</v>
      </c>
      <c r="N884" s="68"/>
      <c r="O884" s="69" t="s">
        <v>616</v>
      </c>
      <c r="P884" s="69" t="s">
        <v>617</v>
      </c>
    </row>
    <row r="885" spans="1:16" ht="13.5" thickBot="1" x14ac:dyDescent="0.25">
      <c r="A885" s="58" t="str">
        <f t="shared" si="78"/>
        <v> AAC 2.77 </v>
      </c>
      <c r="B885" s="30" t="str">
        <f t="shared" si="79"/>
        <v>I</v>
      </c>
      <c r="C885" s="58">
        <f t="shared" si="80"/>
        <v>27188.5</v>
      </c>
      <c r="D885" s="28" t="str">
        <f t="shared" si="81"/>
        <v>vis</v>
      </c>
      <c r="E885" s="66">
        <f>VLOOKUP(C885,Active!C$21:E$973,3,FALSE)</f>
        <v>-19273.925988452149</v>
      </c>
      <c r="F885" s="30" t="str">
        <f>LEFT(M885,1)</f>
        <v>V</v>
      </c>
      <c r="G885" s="28" t="str">
        <f t="shared" si="82"/>
        <v>27188.500</v>
      </c>
      <c r="H885" s="58">
        <f t="shared" si="83"/>
        <v>-17939</v>
      </c>
      <c r="I885" s="67" t="s">
        <v>624</v>
      </c>
      <c r="J885" s="68" t="s">
        <v>625</v>
      </c>
      <c r="K885" s="67">
        <v>-17939</v>
      </c>
      <c r="L885" s="67" t="s">
        <v>561</v>
      </c>
      <c r="M885" s="68" t="s">
        <v>441</v>
      </c>
      <c r="N885" s="68"/>
      <c r="O885" s="69" t="s">
        <v>616</v>
      </c>
      <c r="P885" s="69" t="s">
        <v>617</v>
      </c>
    </row>
    <row r="886" spans="1:16" ht="13.5" thickBot="1" x14ac:dyDescent="0.25">
      <c r="A886" s="58" t="str">
        <f t="shared" si="78"/>
        <v> AAC 2.77 </v>
      </c>
      <c r="B886" s="30" t="str">
        <f t="shared" si="79"/>
        <v>I</v>
      </c>
      <c r="C886" s="58">
        <f t="shared" si="80"/>
        <v>27189.32</v>
      </c>
      <c r="D886" s="28" t="str">
        <f t="shared" si="81"/>
        <v>vis</v>
      </c>
      <c r="E886" s="66">
        <f>VLOOKUP(C886,Active!C$21:E$973,3,FALSE)</f>
        <v>-19272.92366389036</v>
      </c>
      <c r="F886" s="30" t="s">
        <v>425</v>
      </c>
      <c r="G886" s="28" t="str">
        <f t="shared" si="82"/>
        <v>27189.320</v>
      </c>
      <c r="H886" s="58">
        <f t="shared" si="83"/>
        <v>-17938</v>
      </c>
      <c r="I886" s="67" t="s">
        <v>626</v>
      </c>
      <c r="J886" s="68" t="s">
        <v>627</v>
      </c>
      <c r="K886" s="67">
        <v>-17938</v>
      </c>
      <c r="L886" s="67" t="s">
        <v>566</v>
      </c>
      <c r="M886" s="68" t="s">
        <v>441</v>
      </c>
      <c r="N886" s="68"/>
      <c r="O886" s="69" t="s">
        <v>616</v>
      </c>
      <c r="P886" s="69" t="s">
        <v>617</v>
      </c>
    </row>
    <row r="887" spans="1:16" ht="13.5" thickBot="1" x14ac:dyDescent="0.25">
      <c r="A887" s="58" t="str">
        <f t="shared" si="78"/>
        <v> AAC 2.77 </v>
      </c>
      <c r="B887" s="30" t="str">
        <f t="shared" si="79"/>
        <v>I</v>
      </c>
      <c r="C887" s="58">
        <f t="shared" si="80"/>
        <v>27197.496999999999</v>
      </c>
      <c r="D887" s="28" t="str">
        <f t="shared" si="81"/>
        <v>vis</v>
      </c>
      <c r="E887" s="66">
        <f>VLOOKUP(C887,Active!C$21:E$973,3,FALSE)</f>
        <v>-19262.928532254096</v>
      </c>
      <c r="F887" s="30" t="s">
        <v>425</v>
      </c>
      <c r="G887" s="28" t="str">
        <f t="shared" si="82"/>
        <v>27197.497</v>
      </c>
      <c r="H887" s="58">
        <f t="shared" si="83"/>
        <v>-17928</v>
      </c>
      <c r="I887" s="67" t="s">
        <v>628</v>
      </c>
      <c r="J887" s="68" t="s">
        <v>629</v>
      </c>
      <c r="K887" s="67">
        <v>-17928</v>
      </c>
      <c r="L887" s="67" t="s">
        <v>623</v>
      </c>
      <c r="M887" s="68" t="s">
        <v>441</v>
      </c>
      <c r="N887" s="68"/>
      <c r="O887" s="69" t="s">
        <v>616</v>
      </c>
      <c r="P887" s="69" t="s">
        <v>617</v>
      </c>
    </row>
    <row r="888" spans="1:16" ht="13.5" thickBot="1" x14ac:dyDescent="0.25">
      <c r="A888" s="58" t="str">
        <f t="shared" si="78"/>
        <v> AAC 2.60 </v>
      </c>
      <c r="B888" s="30" t="str">
        <f t="shared" si="79"/>
        <v>I</v>
      </c>
      <c r="C888" s="58">
        <f t="shared" si="80"/>
        <v>27197.505000000001</v>
      </c>
      <c r="D888" s="28" t="str">
        <f t="shared" si="81"/>
        <v>vis</v>
      </c>
      <c r="E888" s="66">
        <f>VLOOKUP(C888,Active!C$21:E$973,3,FALSE)</f>
        <v>-19262.918753477883</v>
      </c>
      <c r="F888" s="30" t="s">
        <v>425</v>
      </c>
      <c r="G888" s="28" t="str">
        <f t="shared" si="82"/>
        <v>27197.505</v>
      </c>
      <c r="H888" s="58">
        <f t="shared" si="83"/>
        <v>-17928</v>
      </c>
      <c r="I888" s="67" t="s">
        <v>630</v>
      </c>
      <c r="J888" s="68" t="s">
        <v>631</v>
      </c>
      <c r="K888" s="67">
        <v>-17928</v>
      </c>
      <c r="L888" s="67" t="s">
        <v>538</v>
      </c>
      <c r="M888" s="68" t="s">
        <v>441</v>
      </c>
      <c r="N888" s="68"/>
      <c r="O888" s="69" t="s">
        <v>632</v>
      </c>
      <c r="P888" s="69" t="s">
        <v>633</v>
      </c>
    </row>
    <row r="889" spans="1:16" ht="13.5" thickBot="1" x14ac:dyDescent="0.25">
      <c r="A889" s="58" t="str">
        <f t="shared" si="78"/>
        <v> AAC 2.77 </v>
      </c>
      <c r="B889" s="30" t="str">
        <f t="shared" si="79"/>
        <v>I</v>
      </c>
      <c r="C889" s="58">
        <f t="shared" si="80"/>
        <v>27198.313999999998</v>
      </c>
      <c r="D889" s="28" t="str">
        <f t="shared" si="81"/>
        <v>vis</v>
      </c>
      <c r="E889" s="66">
        <f>VLOOKUP(C889,Active!C$21:E$973,3,FALSE)</f>
        <v>-19261.929874733392</v>
      </c>
      <c r="F889" s="30" t="s">
        <v>425</v>
      </c>
      <c r="G889" s="28" t="str">
        <f t="shared" si="82"/>
        <v>27198.314</v>
      </c>
      <c r="H889" s="58">
        <f t="shared" si="83"/>
        <v>-17927</v>
      </c>
      <c r="I889" s="67" t="s">
        <v>634</v>
      </c>
      <c r="J889" s="68" t="s">
        <v>635</v>
      </c>
      <c r="K889" s="67">
        <v>-17927</v>
      </c>
      <c r="L889" s="67" t="s">
        <v>636</v>
      </c>
      <c r="M889" s="68" t="s">
        <v>441</v>
      </c>
      <c r="N889" s="68"/>
      <c r="O889" s="69" t="s">
        <v>616</v>
      </c>
      <c r="P889" s="69" t="s">
        <v>617</v>
      </c>
    </row>
    <row r="890" spans="1:16" ht="13.5" thickBot="1" x14ac:dyDescent="0.25">
      <c r="A890" s="58" t="str">
        <f t="shared" si="78"/>
        <v> AAC 2.77 </v>
      </c>
      <c r="B890" s="30" t="str">
        <f t="shared" si="79"/>
        <v>I</v>
      </c>
      <c r="C890" s="58">
        <f t="shared" si="80"/>
        <v>27247.402999999998</v>
      </c>
      <c r="D890" s="28" t="str">
        <f t="shared" si="81"/>
        <v>vis</v>
      </c>
      <c r="E890" s="66">
        <f>VLOOKUP(C890,Active!C$21:E$973,3,FALSE)</f>
        <v>-19201.926081546098</v>
      </c>
      <c r="F890" s="30" t="s">
        <v>425</v>
      </c>
      <c r="G890" s="28" t="str">
        <f t="shared" si="82"/>
        <v>27247.403</v>
      </c>
      <c r="H890" s="58">
        <f t="shared" si="83"/>
        <v>-17867</v>
      </c>
      <c r="I890" s="67" t="s">
        <v>637</v>
      </c>
      <c r="J890" s="68" t="s">
        <v>638</v>
      </c>
      <c r="K890" s="67">
        <v>-17867</v>
      </c>
      <c r="L890" s="67" t="s">
        <v>561</v>
      </c>
      <c r="M890" s="68" t="s">
        <v>441</v>
      </c>
      <c r="N890" s="68"/>
      <c r="O890" s="69" t="s">
        <v>616</v>
      </c>
      <c r="P890" s="69" t="s">
        <v>617</v>
      </c>
    </row>
    <row r="891" spans="1:16" ht="13.5" thickBot="1" x14ac:dyDescent="0.25">
      <c r="A891" s="58" t="str">
        <f t="shared" si="78"/>
        <v> AAC 2.77 </v>
      </c>
      <c r="B891" s="30" t="str">
        <f t="shared" si="79"/>
        <v>I</v>
      </c>
      <c r="C891" s="58">
        <f t="shared" si="80"/>
        <v>27342.302</v>
      </c>
      <c r="D891" s="28" t="str">
        <f t="shared" si="81"/>
        <v>vis</v>
      </c>
      <c r="E891" s="66">
        <f>VLOOKUP(C891,Active!C$21:E$973,3,FALSE)</f>
        <v>-19085.926571071635</v>
      </c>
      <c r="F891" s="30" t="s">
        <v>425</v>
      </c>
      <c r="G891" s="28" t="str">
        <f t="shared" si="82"/>
        <v>27342.302</v>
      </c>
      <c r="H891" s="58">
        <f t="shared" si="83"/>
        <v>-17751</v>
      </c>
      <c r="I891" s="67" t="s">
        <v>639</v>
      </c>
      <c r="J891" s="68" t="s">
        <v>640</v>
      </c>
      <c r="K891" s="67">
        <v>-17751</v>
      </c>
      <c r="L891" s="67" t="s">
        <v>620</v>
      </c>
      <c r="M891" s="68" t="s">
        <v>441</v>
      </c>
      <c r="N891" s="68"/>
      <c r="O891" s="69" t="s">
        <v>616</v>
      </c>
      <c r="P891" s="69" t="s">
        <v>617</v>
      </c>
    </row>
    <row r="892" spans="1:16" ht="13.5" thickBot="1" x14ac:dyDescent="0.25">
      <c r="A892" s="58" t="str">
        <f t="shared" si="78"/>
        <v> AAC 2.77 </v>
      </c>
      <c r="B892" s="30" t="str">
        <f t="shared" si="79"/>
        <v>I</v>
      </c>
      <c r="C892" s="58">
        <f t="shared" si="80"/>
        <v>27557.462</v>
      </c>
      <c r="D892" s="28" t="str">
        <f t="shared" si="81"/>
        <v>vis</v>
      </c>
      <c r="E892" s="66">
        <f>VLOOKUP(C892,Active!C$21:E$973,3,FALSE)</f>
        <v>-18822.926384834842</v>
      </c>
      <c r="F892" s="30" t="s">
        <v>425</v>
      </c>
      <c r="G892" s="28" t="str">
        <f t="shared" si="82"/>
        <v>27557.462</v>
      </c>
      <c r="H892" s="58">
        <f t="shared" si="83"/>
        <v>-17488</v>
      </c>
      <c r="I892" s="67" t="s">
        <v>641</v>
      </c>
      <c r="J892" s="68" t="s">
        <v>642</v>
      </c>
      <c r="K892" s="67">
        <v>-17488</v>
      </c>
      <c r="L892" s="67" t="s">
        <v>561</v>
      </c>
      <c r="M892" s="68" t="s">
        <v>441</v>
      </c>
      <c r="N892" s="68"/>
      <c r="O892" s="69" t="s">
        <v>616</v>
      </c>
      <c r="P892" s="69" t="s">
        <v>617</v>
      </c>
    </row>
    <row r="893" spans="1:16" ht="13.5" thickBot="1" x14ac:dyDescent="0.25">
      <c r="A893" s="58" t="str">
        <f t="shared" si="78"/>
        <v> AN 254.373 </v>
      </c>
      <c r="B893" s="30" t="str">
        <f t="shared" si="79"/>
        <v>I</v>
      </c>
      <c r="C893" s="58">
        <f t="shared" si="80"/>
        <v>27571.366999999998</v>
      </c>
      <c r="D893" s="28" t="str">
        <f t="shared" si="81"/>
        <v>vis</v>
      </c>
      <c r="E893" s="66">
        <f>VLOOKUP(C893,Active!C$21:E$973,3,FALSE)</f>
        <v>-18805.929649430389</v>
      </c>
      <c r="F893" s="30" t="s">
        <v>425</v>
      </c>
      <c r="G893" s="28" t="str">
        <f t="shared" si="82"/>
        <v>27571.367</v>
      </c>
      <c r="H893" s="58">
        <f t="shared" si="83"/>
        <v>-17471</v>
      </c>
      <c r="I893" s="67" t="s">
        <v>643</v>
      </c>
      <c r="J893" s="68" t="s">
        <v>644</v>
      </c>
      <c r="K893" s="67">
        <v>-17471</v>
      </c>
      <c r="L893" s="67" t="s">
        <v>636</v>
      </c>
      <c r="M893" s="68" t="s">
        <v>441</v>
      </c>
      <c r="N893" s="68"/>
      <c r="O893" s="69" t="s">
        <v>645</v>
      </c>
      <c r="P893" s="69" t="s">
        <v>646</v>
      </c>
    </row>
    <row r="894" spans="1:16" ht="13.5" thickBot="1" x14ac:dyDescent="0.25">
      <c r="A894" s="58" t="str">
        <f t="shared" si="78"/>
        <v> AN 254.373 </v>
      </c>
      <c r="B894" s="30" t="str">
        <f t="shared" si="79"/>
        <v>I</v>
      </c>
      <c r="C894" s="58">
        <f t="shared" si="80"/>
        <v>27579.547999999999</v>
      </c>
      <c r="D894" s="28" t="str">
        <f t="shared" si="81"/>
        <v>vis</v>
      </c>
      <c r="E894" s="66">
        <f>VLOOKUP(C894,Active!C$21:E$973,3,FALSE)</f>
        <v>-18795.929628406018</v>
      </c>
      <c r="F894" s="30" t="s">
        <v>425</v>
      </c>
      <c r="G894" s="28" t="str">
        <f t="shared" si="82"/>
        <v>27579.548</v>
      </c>
      <c r="H894" s="58">
        <f t="shared" si="83"/>
        <v>-17461</v>
      </c>
      <c r="I894" s="67" t="s">
        <v>647</v>
      </c>
      <c r="J894" s="68" t="s">
        <v>648</v>
      </c>
      <c r="K894" s="67">
        <v>-17461</v>
      </c>
      <c r="L894" s="67" t="s">
        <v>636</v>
      </c>
      <c r="M894" s="68" t="s">
        <v>441</v>
      </c>
      <c r="N894" s="68"/>
      <c r="O894" s="69" t="s">
        <v>645</v>
      </c>
      <c r="P894" s="69" t="s">
        <v>646</v>
      </c>
    </row>
    <row r="895" spans="1:16" ht="13.5" thickBot="1" x14ac:dyDescent="0.25">
      <c r="A895" s="58" t="str">
        <f t="shared" si="78"/>
        <v> AN 254.373 </v>
      </c>
      <c r="B895" s="30" t="str">
        <f t="shared" si="79"/>
        <v>I</v>
      </c>
      <c r="C895" s="58">
        <f t="shared" si="80"/>
        <v>27589.367999999999</v>
      </c>
      <c r="D895" s="28" t="str">
        <f t="shared" si="81"/>
        <v>vis</v>
      </c>
      <c r="E895" s="66">
        <f>VLOOKUP(C895,Active!C$21:E$973,3,FALSE)</f>
        <v>-18783.9261806051</v>
      </c>
      <c r="F895" s="30" t="s">
        <v>425</v>
      </c>
      <c r="G895" s="28" t="str">
        <f t="shared" si="82"/>
        <v>27589.368</v>
      </c>
      <c r="H895" s="58">
        <f t="shared" si="83"/>
        <v>-17449</v>
      </c>
      <c r="I895" s="67" t="s">
        <v>649</v>
      </c>
      <c r="J895" s="68" t="s">
        <v>650</v>
      </c>
      <c r="K895" s="67">
        <v>-17449</v>
      </c>
      <c r="L895" s="67" t="s">
        <v>561</v>
      </c>
      <c r="M895" s="68" t="s">
        <v>441</v>
      </c>
      <c r="N895" s="68"/>
      <c r="O895" s="69" t="s">
        <v>645</v>
      </c>
      <c r="P895" s="69" t="s">
        <v>646</v>
      </c>
    </row>
    <row r="896" spans="1:16" ht="13.5" thickBot="1" x14ac:dyDescent="0.25">
      <c r="A896" s="58" t="str">
        <f t="shared" si="78"/>
        <v> AN 254.373 </v>
      </c>
      <c r="B896" s="30" t="str">
        <f t="shared" si="79"/>
        <v>I</v>
      </c>
      <c r="C896" s="58">
        <f t="shared" si="80"/>
        <v>27607.366999999998</v>
      </c>
      <c r="D896" s="28" t="str">
        <f t="shared" si="81"/>
        <v>vis</v>
      </c>
      <c r="E896" s="66">
        <f>VLOOKUP(C896,Active!C$21:E$973,3,FALSE)</f>
        <v>-18761.92515647387</v>
      </c>
      <c r="F896" s="30" t="s">
        <v>425</v>
      </c>
      <c r="G896" s="28" t="str">
        <f t="shared" si="82"/>
        <v>27607.367</v>
      </c>
      <c r="H896" s="58">
        <f t="shared" si="83"/>
        <v>-17427</v>
      </c>
      <c r="I896" s="67" t="s">
        <v>651</v>
      </c>
      <c r="J896" s="68" t="s">
        <v>652</v>
      </c>
      <c r="K896" s="67">
        <v>-17427</v>
      </c>
      <c r="L896" s="67" t="s">
        <v>545</v>
      </c>
      <c r="M896" s="68" t="s">
        <v>441</v>
      </c>
      <c r="N896" s="68"/>
      <c r="O896" s="69" t="s">
        <v>645</v>
      </c>
      <c r="P896" s="69" t="s">
        <v>646</v>
      </c>
    </row>
    <row r="897" spans="1:16" ht="13.5" thickBot="1" x14ac:dyDescent="0.25">
      <c r="A897" s="58" t="str">
        <f t="shared" si="78"/>
        <v> AN 254.373 </v>
      </c>
      <c r="B897" s="30" t="str">
        <f t="shared" si="79"/>
        <v>I</v>
      </c>
      <c r="C897" s="58">
        <f t="shared" si="80"/>
        <v>27611.455000000002</v>
      </c>
      <c r="D897" s="28" t="str">
        <f t="shared" si="81"/>
        <v>vis</v>
      </c>
      <c r="E897" s="66">
        <f>VLOOKUP(C897,Active!C$21:E$973,3,FALSE)</f>
        <v>-18756.928201829247</v>
      </c>
      <c r="F897" s="30" t="s">
        <v>425</v>
      </c>
      <c r="G897" s="28" t="str">
        <f t="shared" si="82"/>
        <v>27611.455</v>
      </c>
      <c r="H897" s="58">
        <f t="shared" si="83"/>
        <v>-17422</v>
      </c>
      <c r="I897" s="67" t="s">
        <v>653</v>
      </c>
      <c r="J897" s="68" t="s">
        <v>654</v>
      </c>
      <c r="K897" s="67">
        <v>-17422</v>
      </c>
      <c r="L897" s="67" t="s">
        <v>623</v>
      </c>
      <c r="M897" s="68" t="s">
        <v>441</v>
      </c>
      <c r="N897" s="68"/>
      <c r="O897" s="69" t="s">
        <v>645</v>
      </c>
      <c r="P897" s="69" t="s">
        <v>646</v>
      </c>
    </row>
    <row r="898" spans="1:16" ht="13.5" thickBot="1" x14ac:dyDescent="0.25">
      <c r="A898" s="58" t="str">
        <f t="shared" si="78"/>
        <v> AN 254.373 </v>
      </c>
      <c r="B898" s="30" t="str">
        <f t="shared" si="79"/>
        <v>I</v>
      </c>
      <c r="C898" s="58">
        <f t="shared" si="80"/>
        <v>27625.364000000001</v>
      </c>
      <c r="D898" s="28" t="str">
        <f t="shared" si="81"/>
        <v>vis</v>
      </c>
      <c r="E898" s="66">
        <f>VLOOKUP(C898,Active!C$21:E$973,3,FALSE)</f>
        <v>-18739.926577036687</v>
      </c>
      <c r="F898" s="30" t="s">
        <v>425</v>
      </c>
      <c r="G898" s="28" t="str">
        <f t="shared" si="82"/>
        <v>27625.364</v>
      </c>
      <c r="H898" s="58">
        <f t="shared" si="83"/>
        <v>-17405</v>
      </c>
      <c r="I898" s="67" t="s">
        <v>655</v>
      </c>
      <c r="J898" s="68" t="s">
        <v>656</v>
      </c>
      <c r="K898" s="67">
        <v>-17405</v>
      </c>
      <c r="L898" s="67" t="s">
        <v>620</v>
      </c>
      <c r="M898" s="68" t="s">
        <v>441</v>
      </c>
      <c r="N898" s="68"/>
      <c r="O898" s="69" t="s">
        <v>645</v>
      </c>
      <c r="P898" s="69" t="s">
        <v>646</v>
      </c>
    </row>
    <row r="899" spans="1:16" ht="13.5" thickBot="1" x14ac:dyDescent="0.25">
      <c r="A899" s="58" t="str">
        <f t="shared" si="78"/>
        <v> AN 261.255 </v>
      </c>
      <c r="B899" s="30" t="str">
        <f t="shared" si="79"/>
        <v>I</v>
      </c>
      <c r="C899" s="58">
        <f t="shared" si="80"/>
        <v>27629.451000000001</v>
      </c>
      <c r="D899" s="28" t="str">
        <f t="shared" si="81"/>
        <v>vis</v>
      </c>
      <c r="E899" s="66">
        <f>VLOOKUP(C899,Active!C$21:E$973,3,FALSE)</f>
        <v>-18734.930844739094</v>
      </c>
      <c r="F899" s="30" t="s">
        <v>425</v>
      </c>
      <c r="G899" s="28" t="str">
        <f t="shared" si="82"/>
        <v>27629.451</v>
      </c>
      <c r="H899" s="58">
        <f t="shared" si="83"/>
        <v>-17400</v>
      </c>
      <c r="I899" s="67" t="s">
        <v>657</v>
      </c>
      <c r="J899" s="68" t="s">
        <v>658</v>
      </c>
      <c r="K899" s="67">
        <v>-17400</v>
      </c>
      <c r="L899" s="67" t="s">
        <v>659</v>
      </c>
      <c r="M899" s="68" t="s">
        <v>441</v>
      </c>
      <c r="N899" s="68"/>
      <c r="O899" s="69" t="s">
        <v>660</v>
      </c>
      <c r="P899" s="69" t="s">
        <v>661</v>
      </c>
    </row>
    <row r="900" spans="1:16" ht="13.5" thickBot="1" x14ac:dyDescent="0.25">
      <c r="A900" s="58" t="str">
        <f t="shared" si="78"/>
        <v> AN 254.373 </v>
      </c>
      <c r="B900" s="30" t="str">
        <f t="shared" si="79"/>
        <v>I</v>
      </c>
      <c r="C900" s="58">
        <f t="shared" si="80"/>
        <v>27629.452000000001</v>
      </c>
      <c r="D900" s="28" t="str">
        <f t="shared" si="81"/>
        <v>vis</v>
      </c>
      <c r="E900" s="66">
        <f>VLOOKUP(C900,Active!C$21:E$973,3,FALSE)</f>
        <v>-18734.929622392068</v>
      </c>
      <c r="F900" s="30" t="s">
        <v>425</v>
      </c>
      <c r="G900" s="28" t="str">
        <f t="shared" si="82"/>
        <v>27629.452</v>
      </c>
      <c r="H900" s="58">
        <f t="shared" si="83"/>
        <v>-17400</v>
      </c>
      <c r="I900" s="67" t="s">
        <v>662</v>
      </c>
      <c r="J900" s="68" t="s">
        <v>663</v>
      </c>
      <c r="K900" s="67">
        <v>-17400</v>
      </c>
      <c r="L900" s="67" t="s">
        <v>636</v>
      </c>
      <c r="M900" s="68" t="s">
        <v>441</v>
      </c>
      <c r="N900" s="68"/>
      <c r="O900" s="69" t="s">
        <v>645</v>
      </c>
      <c r="P900" s="69" t="s">
        <v>646</v>
      </c>
    </row>
    <row r="901" spans="1:16" ht="13.5" thickBot="1" x14ac:dyDescent="0.25">
      <c r="A901" s="58" t="str">
        <f t="shared" si="78"/>
        <v> AN 254.373 </v>
      </c>
      <c r="B901" s="30" t="str">
        <f t="shared" si="79"/>
        <v>I</v>
      </c>
      <c r="C901" s="58">
        <f t="shared" si="80"/>
        <v>27652.356</v>
      </c>
      <c r="D901" s="28" t="str">
        <f t="shared" si="81"/>
        <v>vis</v>
      </c>
      <c r="E901" s="66">
        <f>VLOOKUP(C901,Active!C$21:E$973,3,FALSE)</f>
        <v>-18706.932986095511</v>
      </c>
      <c r="F901" s="30" t="s">
        <v>425</v>
      </c>
      <c r="G901" s="28" t="str">
        <f t="shared" si="82"/>
        <v>27652.356</v>
      </c>
      <c r="H901" s="58">
        <f t="shared" si="83"/>
        <v>-17372</v>
      </c>
      <c r="I901" s="67" t="s">
        <v>664</v>
      </c>
      <c r="J901" s="68" t="s">
        <v>665</v>
      </c>
      <c r="K901" s="67">
        <v>-17372</v>
      </c>
      <c r="L901" s="67" t="s">
        <v>666</v>
      </c>
      <c r="M901" s="68" t="s">
        <v>441</v>
      </c>
      <c r="N901" s="68"/>
      <c r="O901" s="69" t="s">
        <v>645</v>
      </c>
      <c r="P901" s="69" t="s">
        <v>646</v>
      </c>
    </row>
    <row r="902" spans="1:16" ht="13.5" thickBot="1" x14ac:dyDescent="0.25">
      <c r="A902" s="58" t="str">
        <f t="shared" si="78"/>
        <v> AN 254.373 </v>
      </c>
      <c r="B902" s="30" t="str">
        <f t="shared" si="79"/>
        <v>I</v>
      </c>
      <c r="C902" s="58">
        <f t="shared" si="80"/>
        <v>27656.453000000001</v>
      </c>
      <c r="D902" s="28" t="str">
        <f t="shared" si="81"/>
        <v>vis</v>
      </c>
      <c r="E902" s="66">
        <f>VLOOKUP(C902,Active!C$21:E$973,3,FALSE)</f>
        <v>-18701.925030327653</v>
      </c>
      <c r="F902" s="30" t="s">
        <v>425</v>
      </c>
      <c r="G902" s="28" t="str">
        <f t="shared" si="82"/>
        <v>27656.453</v>
      </c>
      <c r="H902" s="58">
        <f t="shared" si="83"/>
        <v>-17367</v>
      </c>
      <c r="I902" s="67" t="s">
        <v>667</v>
      </c>
      <c r="J902" s="68" t="s">
        <v>668</v>
      </c>
      <c r="K902" s="67">
        <v>-17367</v>
      </c>
      <c r="L902" s="67" t="s">
        <v>545</v>
      </c>
      <c r="M902" s="68" t="s">
        <v>441</v>
      </c>
      <c r="N902" s="68"/>
      <c r="O902" s="69" t="s">
        <v>645</v>
      </c>
      <c r="P902" s="69" t="s">
        <v>646</v>
      </c>
    </row>
    <row r="903" spans="1:16" ht="13.5" thickBot="1" x14ac:dyDescent="0.25">
      <c r="A903" s="58" t="str">
        <f t="shared" si="78"/>
        <v> AAC 2.77 </v>
      </c>
      <c r="B903" s="30" t="str">
        <f t="shared" si="79"/>
        <v>I</v>
      </c>
      <c r="C903" s="58">
        <f t="shared" si="80"/>
        <v>27670.357</v>
      </c>
      <c r="D903" s="28" t="str">
        <f t="shared" si="81"/>
        <v>vis</v>
      </c>
      <c r="E903" s="66">
        <f>VLOOKUP(C903,Active!C$21:E$973,3,FALSE)</f>
        <v>-18684.929517270226</v>
      </c>
      <c r="F903" s="30" t="s">
        <v>425</v>
      </c>
      <c r="G903" s="28" t="str">
        <f t="shared" si="82"/>
        <v>27670.357</v>
      </c>
      <c r="H903" s="58">
        <f t="shared" si="83"/>
        <v>-17350</v>
      </c>
      <c r="I903" s="67" t="s">
        <v>669</v>
      </c>
      <c r="J903" s="68" t="s">
        <v>670</v>
      </c>
      <c r="K903" s="67">
        <v>-17350</v>
      </c>
      <c r="L903" s="67" t="s">
        <v>636</v>
      </c>
      <c r="M903" s="68" t="s">
        <v>441</v>
      </c>
      <c r="N903" s="68"/>
      <c r="O903" s="69" t="s">
        <v>616</v>
      </c>
      <c r="P903" s="69" t="s">
        <v>617</v>
      </c>
    </row>
    <row r="904" spans="1:16" ht="13.5" thickBot="1" x14ac:dyDescent="0.25">
      <c r="A904" s="58" t="str">
        <f t="shared" si="78"/>
        <v> AN 254.373 </v>
      </c>
      <c r="B904" s="30" t="str">
        <f t="shared" si="79"/>
        <v>I</v>
      </c>
      <c r="C904" s="58">
        <f t="shared" si="80"/>
        <v>27697.356</v>
      </c>
      <c r="D904" s="28" t="str">
        <f t="shared" si="81"/>
        <v>vis</v>
      </c>
      <c r="E904" s="66">
        <f>VLOOKUP(C904,Active!C$21:E$973,3,FALSE)</f>
        <v>-18651.927369899862</v>
      </c>
      <c r="F904" s="30" t="s">
        <v>425</v>
      </c>
      <c r="G904" s="28" t="str">
        <f t="shared" si="82"/>
        <v>27697.356</v>
      </c>
      <c r="H904" s="58">
        <f t="shared" si="83"/>
        <v>-17317</v>
      </c>
      <c r="I904" s="67" t="s">
        <v>671</v>
      </c>
      <c r="J904" s="68" t="s">
        <v>672</v>
      </c>
      <c r="K904" s="67">
        <v>-17317</v>
      </c>
      <c r="L904" s="67" t="s">
        <v>620</v>
      </c>
      <c r="M904" s="68" t="s">
        <v>441</v>
      </c>
      <c r="N904" s="68"/>
      <c r="O904" s="69" t="s">
        <v>645</v>
      </c>
      <c r="P904" s="69" t="s">
        <v>646</v>
      </c>
    </row>
    <row r="905" spans="1:16" ht="13.5" thickBot="1" x14ac:dyDescent="0.25">
      <c r="A905" s="58" t="str">
        <f t="shared" si="78"/>
        <v> AAC 2.77 </v>
      </c>
      <c r="B905" s="30" t="str">
        <f t="shared" si="79"/>
        <v>I</v>
      </c>
      <c r="C905" s="58">
        <f t="shared" si="80"/>
        <v>27711.260999999999</v>
      </c>
      <c r="D905" s="28" t="str">
        <f t="shared" si="81"/>
        <v>vis</v>
      </c>
      <c r="E905" s="66">
        <f>VLOOKUP(C905,Active!C$21:E$973,3,FALSE)</f>
        <v>-18634.930634495409</v>
      </c>
      <c r="F905" s="30" t="s">
        <v>425</v>
      </c>
      <c r="G905" s="28" t="str">
        <f t="shared" si="82"/>
        <v>27711.261</v>
      </c>
      <c r="H905" s="58">
        <f t="shared" si="83"/>
        <v>-17300</v>
      </c>
      <c r="I905" s="67" t="s">
        <v>673</v>
      </c>
      <c r="J905" s="68" t="s">
        <v>674</v>
      </c>
      <c r="K905" s="67">
        <v>-17300</v>
      </c>
      <c r="L905" s="67" t="s">
        <v>659</v>
      </c>
      <c r="M905" s="68" t="s">
        <v>441</v>
      </c>
      <c r="N905" s="68"/>
      <c r="O905" s="69" t="s">
        <v>616</v>
      </c>
      <c r="P905" s="69" t="s">
        <v>617</v>
      </c>
    </row>
    <row r="906" spans="1:16" ht="13.5" thickBot="1" x14ac:dyDescent="0.25">
      <c r="A906" s="58" t="str">
        <f t="shared" si="78"/>
        <v> AN 259.190 </v>
      </c>
      <c r="B906" s="30" t="str">
        <f t="shared" si="79"/>
        <v>I</v>
      </c>
      <c r="C906" s="58">
        <f t="shared" si="80"/>
        <v>27890.419000000002</v>
      </c>
      <c r="D906" s="28" t="str">
        <f t="shared" si="81"/>
        <v>vis</v>
      </c>
      <c r="E906" s="66">
        <f>VLOOKUP(C906,Active!C$21:E$973,3,FALSE)</f>
        <v>-18415.937385909183</v>
      </c>
      <c r="F906" s="30" t="s">
        <v>425</v>
      </c>
      <c r="G906" s="28" t="str">
        <f t="shared" si="82"/>
        <v>27890.419</v>
      </c>
      <c r="H906" s="58">
        <f t="shared" si="83"/>
        <v>-17081</v>
      </c>
      <c r="I906" s="67" t="s">
        <v>675</v>
      </c>
      <c r="J906" s="68" t="s">
        <v>676</v>
      </c>
      <c r="K906" s="67">
        <v>-17081</v>
      </c>
      <c r="L906" s="67" t="s">
        <v>677</v>
      </c>
      <c r="M906" s="68" t="s">
        <v>441</v>
      </c>
      <c r="N906" s="68"/>
      <c r="O906" s="69" t="s">
        <v>645</v>
      </c>
      <c r="P906" s="69" t="s">
        <v>678</v>
      </c>
    </row>
    <row r="907" spans="1:16" ht="13.5" thickBot="1" x14ac:dyDescent="0.25">
      <c r="A907" s="58" t="str">
        <f t="shared" ref="A907:A970" si="84">P907</f>
        <v> AN 259.191 </v>
      </c>
      <c r="B907" s="30" t="str">
        <f t="shared" ref="B907:B970" si="85">IF(H907=INT(H907),"I","II")</f>
        <v>I</v>
      </c>
      <c r="C907" s="58">
        <f t="shared" ref="C907:C970" si="86">1*G907</f>
        <v>27903.5</v>
      </c>
      <c r="D907" s="28" t="str">
        <f t="shared" ref="D907:D970" si="87">VLOOKUP(F907,I$1:J$5,2,FALSE)</f>
        <v>vis</v>
      </c>
      <c r="E907" s="66">
        <f>VLOOKUP(C907,Active!C$21:E$973,3,FALSE)</f>
        <v>-18399.947864454625</v>
      </c>
      <c r="F907" s="30" t="s">
        <v>425</v>
      </c>
      <c r="G907" s="28" t="str">
        <f t="shared" ref="G907:G970" si="88">MID(I907,3,LEN(I907)-3)</f>
        <v>27903.500</v>
      </c>
      <c r="H907" s="58">
        <f t="shared" ref="H907:H970" si="89">1*K907</f>
        <v>-17065</v>
      </c>
      <c r="I907" s="67" t="s">
        <v>679</v>
      </c>
      <c r="J907" s="68" t="s">
        <v>680</v>
      </c>
      <c r="K907" s="67">
        <v>-17065</v>
      </c>
      <c r="L907" s="67" t="s">
        <v>681</v>
      </c>
      <c r="M907" s="68" t="s">
        <v>441</v>
      </c>
      <c r="N907" s="68"/>
      <c r="O907" s="69" t="s">
        <v>645</v>
      </c>
      <c r="P907" s="69" t="s">
        <v>682</v>
      </c>
    </row>
    <row r="908" spans="1:16" ht="13.5" thickBot="1" x14ac:dyDescent="0.25">
      <c r="A908" s="58" t="str">
        <f t="shared" si="84"/>
        <v> AN 259.191 </v>
      </c>
      <c r="B908" s="30" t="str">
        <f t="shared" si="85"/>
        <v>I</v>
      </c>
      <c r="C908" s="58">
        <f t="shared" si="86"/>
        <v>27926.417000000001</v>
      </c>
      <c r="D908" s="28" t="str">
        <f t="shared" si="87"/>
        <v>vis</v>
      </c>
      <c r="E908" s="66">
        <f>VLOOKUP(C908,Active!C$21:E$973,3,FALSE)</f>
        <v>-18371.935337646719</v>
      </c>
      <c r="F908" s="30" t="s">
        <v>425</v>
      </c>
      <c r="G908" s="28" t="str">
        <f t="shared" si="88"/>
        <v>27926.417</v>
      </c>
      <c r="H908" s="58">
        <f t="shared" si="89"/>
        <v>-17037</v>
      </c>
      <c r="I908" s="67" t="s">
        <v>683</v>
      </c>
      <c r="J908" s="68" t="s">
        <v>684</v>
      </c>
      <c r="K908" s="67">
        <v>-17037</v>
      </c>
      <c r="L908" s="67" t="s">
        <v>685</v>
      </c>
      <c r="M908" s="68" t="s">
        <v>441</v>
      </c>
      <c r="N908" s="68"/>
      <c r="O908" s="69" t="s">
        <v>645</v>
      </c>
      <c r="P908" s="69" t="s">
        <v>682</v>
      </c>
    </row>
    <row r="909" spans="1:16" ht="13.5" thickBot="1" x14ac:dyDescent="0.25">
      <c r="A909" s="58" t="str">
        <f t="shared" si="84"/>
        <v> AAC 4.121 </v>
      </c>
      <c r="B909" s="30" t="str">
        <f t="shared" si="85"/>
        <v>I</v>
      </c>
      <c r="C909" s="58">
        <f t="shared" si="86"/>
        <v>27930.510999999999</v>
      </c>
      <c r="D909" s="28" t="str">
        <f t="shared" si="87"/>
        <v>vis</v>
      </c>
      <c r="E909" s="66">
        <f>VLOOKUP(C909,Active!C$21:E$973,3,FALSE)</f>
        <v>-18366.931048919945</v>
      </c>
      <c r="F909" s="30" t="s">
        <v>425</v>
      </c>
      <c r="G909" s="28" t="str">
        <f t="shared" si="88"/>
        <v>27930.511</v>
      </c>
      <c r="H909" s="58">
        <f t="shared" si="89"/>
        <v>-17032</v>
      </c>
      <c r="I909" s="67" t="s">
        <v>686</v>
      </c>
      <c r="J909" s="68" t="s">
        <v>687</v>
      </c>
      <c r="K909" s="67">
        <v>-17032</v>
      </c>
      <c r="L909" s="67" t="s">
        <v>659</v>
      </c>
      <c r="M909" s="68" t="s">
        <v>441</v>
      </c>
      <c r="N909" s="68"/>
      <c r="O909" s="69" t="s">
        <v>616</v>
      </c>
      <c r="P909" s="69" t="s">
        <v>688</v>
      </c>
    </row>
    <row r="910" spans="1:16" ht="13.5" thickBot="1" x14ac:dyDescent="0.25">
      <c r="A910" s="58" t="str">
        <f t="shared" si="84"/>
        <v> AN 259.191 </v>
      </c>
      <c r="B910" s="30" t="str">
        <f t="shared" si="85"/>
        <v>I</v>
      </c>
      <c r="C910" s="58">
        <f t="shared" si="86"/>
        <v>27944.42</v>
      </c>
      <c r="D910" s="28" t="str">
        <f t="shared" si="87"/>
        <v>vis</v>
      </c>
      <c r="E910" s="66">
        <f>VLOOKUP(C910,Active!C$21:E$973,3,FALSE)</f>
        <v>-18349.929424127386</v>
      </c>
      <c r="F910" s="30" t="s">
        <v>425</v>
      </c>
      <c r="G910" s="28" t="str">
        <f t="shared" si="88"/>
        <v>27944.420</v>
      </c>
      <c r="H910" s="58">
        <f t="shared" si="89"/>
        <v>-17015</v>
      </c>
      <c r="I910" s="67" t="s">
        <v>689</v>
      </c>
      <c r="J910" s="68" t="s">
        <v>690</v>
      </c>
      <c r="K910" s="67">
        <v>-17015</v>
      </c>
      <c r="L910" s="67" t="s">
        <v>636</v>
      </c>
      <c r="M910" s="68" t="s">
        <v>441</v>
      </c>
      <c r="N910" s="68"/>
      <c r="O910" s="69" t="s">
        <v>645</v>
      </c>
      <c r="P910" s="69" t="s">
        <v>682</v>
      </c>
    </row>
    <row r="911" spans="1:16" ht="13.5" thickBot="1" x14ac:dyDescent="0.25">
      <c r="A911" s="58" t="str">
        <f t="shared" si="84"/>
        <v> AN 259.191 </v>
      </c>
      <c r="B911" s="30" t="str">
        <f t="shared" si="85"/>
        <v>I</v>
      </c>
      <c r="C911" s="58">
        <f t="shared" si="86"/>
        <v>27948.508999999998</v>
      </c>
      <c r="D911" s="28" t="str">
        <f t="shared" si="87"/>
        <v>vis</v>
      </c>
      <c r="E911" s="66">
        <f>VLOOKUP(C911,Active!C$21:E$973,3,FALSE)</f>
        <v>-18344.931247135741</v>
      </c>
      <c r="F911" s="30" t="s">
        <v>425</v>
      </c>
      <c r="G911" s="28" t="str">
        <f t="shared" si="88"/>
        <v>27948.509</v>
      </c>
      <c r="H911" s="58">
        <f t="shared" si="89"/>
        <v>-17010</v>
      </c>
      <c r="I911" s="67" t="s">
        <v>691</v>
      </c>
      <c r="J911" s="68" t="s">
        <v>692</v>
      </c>
      <c r="K911" s="67">
        <v>-17010</v>
      </c>
      <c r="L911" s="67" t="s">
        <v>659</v>
      </c>
      <c r="M911" s="68" t="s">
        <v>441</v>
      </c>
      <c r="N911" s="68"/>
      <c r="O911" s="69" t="s">
        <v>645</v>
      </c>
      <c r="P911" s="69" t="s">
        <v>682</v>
      </c>
    </row>
    <row r="912" spans="1:16" ht="13.5" thickBot="1" x14ac:dyDescent="0.25">
      <c r="A912" s="58" t="str">
        <f t="shared" si="84"/>
        <v> AN 259.191 </v>
      </c>
      <c r="B912" s="30" t="str">
        <f t="shared" si="85"/>
        <v>I</v>
      </c>
      <c r="C912" s="58">
        <f t="shared" si="86"/>
        <v>27966.507000000001</v>
      </c>
      <c r="D912" s="28" t="str">
        <f t="shared" si="87"/>
        <v>vis</v>
      </c>
      <c r="E912" s="66">
        <f>VLOOKUP(C912,Active!C$21:E$973,3,FALSE)</f>
        <v>-18322.931445351529</v>
      </c>
      <c r="F912" s="30" t="s">
        <v>425</v>
      </c>
      <c r="G912" s="28" t="str">
        <f t="shared" si="88"/>
        <v>27966.507</v>
      </c>
      <c r="H912" s="58">
        <f t="shared" si="89"/>
        <v>-16988</v>
      </c>
      <c r="I912" s="67" t="s">
        <v>693</v>
      </c>
      <c r="J912" s="68" t="s">
        <v>694</v>
      </c>
      <c r="K912" s="67">
        <v>-16988</v>
      </c>
      <c r="L912" s="67" t="s">
        <v>695</v>
      </c>
      <c r="M912" s="68" t="s">
        <v>441</v>
      </c>
      <c r="N912" s="68"/>
      <c r="O912" s="69" t="s">
        <v>645</v>
      </c>
      <c r="P912" s="69" t="s">
        <v>682</v>
      </c>
    </row>
    <row r="913" spans="1:16" ht="13.5" thickBot="1" x14ac:dyDescent="0.25">
      <c r="A913" s="58" t="str">
        <f t="shared" si="84"/>
        <v> AN 259.191 </v>
      </c>
      <c r="B913" s="30" t="str">
        <f t="shared" si="85"/>
        <v>I</v>
      </c>
      <c r="C913" s="58">
        <f t="shared" si="86"/>
        <v>27980.413</v>
      </c>
      <c r="D913" s="28" t="str">
        <f t="shared" si="87"/>
        <v>vis</v>
      </c>
      <c r="E913" s="66">
        <f>VLOOKUP(C913,Active!C$21:E$973,3,FALSE)</f>
        <v>-18305.93348760005</v>
      </c>
      <c r="F913" s="30" t="s">
        <v>425</v>
      </c>
      <c r="G913" s="28" t="str">
        <f t="shared" si="88"/>
        <v>27980.413</v>
      </c>
      <c r="H913" s="58">
        <f t="shared" si="89"/>
        <v>-16971</v>
      </c>
      <c r="I913" s="67" t="s">
        <v>696</v>
      </c>
      <c r="J913" s="68" t="s">
        <v>697</v>
      </c>
      <c r="K913" s="67">
        <v>-16971</v>
      </c>
      <c r="L913" s="67" t="s">
        <v>666</v>
      </c>
      <c r="M913" s="68" t="s">
        <v>441</v>
      </c>
      <c r="N913" s="68"/>
      <c r="O913" s="69" t="s">
        <v>645</v>
      </c>
      <c r="P913" s="69" t="s">
        <v>682</v>
      </c>
    </row>
    <row r="914" spans="1:16" ht="13.5" thickBot="1" x14ac:dyDescent="0.25">
      <c r="A914" s="58" t="str">
        <f t="shared" si="84"/>
        <v> AN 276.179 </v>
      </c>
      <c r="B914" s="30" t="str">
        <f t="shared" si="85"/>
        <v>I</v>
      </c>
      <c r="C914" s="58">
        <f t="shared" si="86"/>
        <v>27980.447</v>
      </c>
      <c r="D914" s="28" t="str">
        <f t="shared" si="87"/>
        <v>vis</v>
      </c>
      <c r="E914" s="66">
        <f>VLOOKUP(C914,Active!C$21:E$973,3,FALSE)</f>
        <v>-18305.891927801145</v>
      </c>
      <c r="F914" s="30" t="s">
        <v>425</v>
      </c>
      <c r="G914" s="28" t="str">
        <f t="shared" si="88"/>
        <v>27980.447</v>
      </c>
      <c r="H914" s="58">
        <f t="shared" si="89"/>
        <v>-16971</v>
      </c>
      <c r="I914" s="67" t="s">
        <v>698</v>
      </c>
      <c r="J914" s="68" t="s">
        <v>699</v>
      </c>
      <c r="K914" s="67">
        <v>-16971</v>
      </c>
      <c r="L914" s="67" t="s">
        <v>700</v>
      </c>
      <c r="M914" s="68" t="s">
        <v>601</v>
      </c>
      <c r="N914" s="68"/>
      <c r="O914" s="69" t="s">
        <v>602</v>
      </c>
      <c r="P914" s="69" t="s">
        <v>603</v>
      </c>
    </row>
    <row r="915" spans="1:16" ht="13.5" thickBot="1" x14ac:dyDescent="0.25">
      <c r="A915" s="58" t="str">
        <f t="shared" si="84"/>
        <v> AN 259.191 </v>
      </c>
      <c r="B915" s="30" t="str">
        <f t="shared" si="85"/>
        <v>I</v>
      </c>
      <c r="C915" s="58">
        <f t="shared" si="86"/>
        <v>27984.503000000001</v>
      </c>
      <c r="D915" s="28" t="str">
        <f t="shared" si="87"/>
        <v>vis</v>
      </c>
      <c r="E915" s="66">
        <f>VLOOKUP(C915,Active!C$21:E$973,3,FALSE)</f>
        <v>-18300.934088261376</v>
      </c>
      <c r="F915" s="30" t="s">
        <v>425</v>
      </c>
      <c r="G915" s="28" t="str">
        <f t="shared" si="88"/>
        <v>27984.503</v>
      </c>
      <c r="H915" s="58">
        <f t="shared" si="89"/>
        <v>-16966</v>
      </c>
      <c r="I915" s="67" t="s">
        <v>701</v>
      </c>
      <c r="J915" s="68" t="s">
        <v>702</v>
      </c>
      <c r="K915" s="67">
        <v>-16966</v>
      </c>
      <c r="L915" s="67" t="s">
        <v>703</v>
      </c>
      <c r="M915" s="68" t="s">
        <v>441</v>
      </c>
      <c r="N915" s="68"/>
      <c r="O915" s="69" t="s">
        <v>645</v>
      </c>
      <c r="P915" s="69" t="s">
        <v>682</v>
      </c>
    </row>
    <row r="916" spans="1:16" ht="13.5" thickBot="1" x14ac:dyDescent="0.25">
      <c r="A916" s="58" t="str">
        <f t="shared" si="84"/>
        <v> AN 259.191 </v>
      </c>
      <c r="B916" s="30" t="str">
        <f t="shared" si="85"/>
        <v>I</v>
      </c>
      <c r="C916" s="58">
        <f t="shared" si="86"/>
        <v>27989.409</v>
      </c>
      <c r="D916" s="28" t="str">
        <f t="shared" si="87"/>
        <v>vis</v>
      </c>
      <c r="E916" s="66">
        <f>VLOOKUP(C916,Active!C$21:E$973,3,FALSE)</f>
        <v>-18294.937253749027</v>
      </c>
      <c r="F916" s="30" t="s">
        <v>425</v>
      </c>
      <c r="G916" s="28" t="str">
        <f t="shared" si="88"/>
        <v>27989.409</v>
      </c>
      <c r="H916" s="58">
        <f t="shared" si="89"/>
        <v>-16960</v>
      </c>
      <c r="I916" s="67" t="s">
        <v>704</v>
      </c>
      <c r="J916" s="68" t="s">
        <v>705</v>
      </c>
      <c r="K916" s="67">
        <v>-16960</v>
      </c>
      <c r="L916" s="67" t="s">
        <v>677</v>
      </c>
      <c r="M916" s="68" t="s">
        <v>441</v>
      </c>
      <c r="N916" s="68"/>
      <c r="O916" s="69" t="s">
        <v>645</v>
      </c>
      <c r="P916" s="69" t="s">
        <v>682</v>
      </c>
    </row>
    <row r="917" spans="1:16" ht="13.5" thickBot="1" x14ac:dyDescent="0.25">
      <c r="A917" s="58" t="str">
        <f t="shared" si="84"/>
        <v> AN 259.191 </v>
      </c>
      <c r="B917" s="30" t="str">
        <f t="shared" si="85"/>
        <v>I</v>
      </c>
      <c r="C917" s="58">
        <f t="shared" si="86"/>
        <v>27994.342000000001</v>
      </c>
      <c r="D917" s="28" t="str">
        <f t="shared" si="87"/>
        <v>vis</v>
      </c>
      <c r="E917" s="66">
        <f>VLOOKUP(C917,Active!C$21:E$973,3,FALSE)</f>
        <v>-18288.907415866954</v>
      </c>
      <c r="F917" s="30" t="s">
        <v>425</v>
      </c>
      <c r="G917" s="28" t="str">
        <f t="shared" si="88"/>
        <v>27994.342</v>
      </c>
      <c r="H917" s="58">
        <f t="shared" si="89"/>
        <v>-16954</v>
      </c>
      <c r="I917" s="67" t="s">
        <v>706</v>
      </c>
      <c r="J917" s="68" t="s">
        <v>707</v>
      </c>
      <c r="K917" s="67">
        <v>-16954</v>
      </c>
      <c r="L917" s="67" t="s">
        <v>464</v>
      </c>
      <c r="M917" s="68" t="s">
        <v>441</v>
      </c>
      <c r="N917" s="68"/>
      <c r="O917" s="69" t="s">
        <v>645</v>
      </c>
      <c r="P917" s="69" t="s">
        <v>682</v>
      </c>
    </row>
    <row r="918" spans="1:16" ht="13.5" thickBot="1" x14ac:dyDescent="0.25">
      <c r="A918" s="58" t="str">
        <f t="shared" si="84"/>
        <v> AN 259.191 </v>
      </c>
      <c r="B918" s="30" t="str">
        <f t="shared" si="85"/>
        <v>I</v>
      </c>
      <c r="C918" s="58">
        <f t="shared" si="86"/>
        <v>28016.405999999999</v>
      </c>
      <c r="D918" s="28" t="str">
        <f t="shared" si="87"/>
        <v>vis</v>
      </c>
      <c r="E918" s="66">
        <f>VLOOKUP(C918,Active!C$21:E$973,3,FALSE)</f>
        <v>-18261.937551072719</v>
      </c>
      <c r="F918" s="30" t="s">
        <v>425</v>
      </c>
      <c r="G918" s="28" t="str">
        <f t="shared" si="88"/>
        <v>28016.406</v>
      </c>
      <c r="H918" s="58">
        <f t="shared" si="89"/>
        <v>-16927</v>
      </c>
      <c r="I918" s="67" t="s">
        <v>708</v>
      </c>
      <c r="J918" s="68" t="s">
        <v>709</v>
      </c>
      <c r="K918" s="67">
        <v>-16927</v>
      </c>
      <c r="L918" s="67" t="s">
        <v>710</v>
      </c>
      <c r="M918" s="68" t="s">
        <v>441</v>
      </c>
      <c r="N918" s="68"/>
      <c r="O918" s="69" t="s">
        <v>645</v>
      </c>
      <c r="P918" s="69" t="s">
        <v>682</v>
      </c>
    </row>
    <row r="919" spans="1:16" ht="13.5" thickBot="1" x14ac:dyDescent="0.25">
      <c r="A919" s="58" t="str">
        <f t="shared" si="84"/>
        <v> AN 259.191 </v>
      </c>
      <c r="B919" s="30" t="str">
        <f t="shared" si="85"/>
        <v>I</v>
      </c>
      <c r="C919" s="58">
        <f t="shared" si="86"/>
        <v>28038.463</v>
      </c>
      <c r="D919" s="28" t="str">
        <f t="shared" si="87"/>
        <v>vis</v>
      </c>
      <c r="E919" s="66">
        <f>VLOOKUP(C919,Active!C$21:E$973,3,FALSE)</f>
        <v>-18234.976242707664</v>
      </c>
      <c r="F919" s="30" t="s">
        <v>425</v>
      </c>
      <c r="G919" s="28" t="str">
        <f t="shared" si="88"/>
        <v>28038.463</v>
      </c>
      <c r="H919" s="58">
        <f t="shared" si="89"/>
        <v>-16900</v>
      </c>
      <c r="I919" s="67" t="s">
        <v>711</v>
      </c>
      <c r="J919" s="68" t="s">
        <v>712</v>
      </c>
      <c r="K919" s="67">
        <v>-16900</v>
      </c>
      <c r="L919" s="67" t="s">
        <v>713</v>
      </c>
      <c r="M919" s="68" t="s">
        <v>441</v>
      </c>
      <c r="N919" s="68"/>
      <c r="O919" s="69" t="s">
        <v>645</v>
      </c>
      <c r="P919" s="69" t="s">
        <v>682</v>
      </c>
    </row>
    <row r="920" spans="1:16" ht="13.5" thickBot="1" x14ac:dyDescent="0.25">
      <c r="A920" s="58" t="str">
        <f t="shared" si="84"/>
        <v> AN 259.191 </v>
      </c>
      <c r="B920" s="30" t="str">
        <f t="shared" si="85"/>
        <v>I</v>
      </c>
      <c r="C920" s="58">
        <f t="shared" si="86"/>
        <v>28066.313999999998</v>
      </c>
      <c r="D920" s="28" t="str">
        <f t="shared" si="87"/>
        <v>vis</v>
      </c>
      <c r="E920" s="66">
        <f>VLOOKUP(C920,Active!C$21:E$973,3,FALSE)</f>
        <v>-18200.932655670666</v>
      </c>
      <c r="F920" s="30" t="s">
        <v>425</v>
      </c>
      <c r="G920" s="28" t="str">
        <f t="shared" si="88"/>
        <v>28066.314</v>
      </c>
      <c r="H920" s="58">
        <f t="shared" si="89"/>
        <v>-16866</v>
      </c>
      <c r="I920" s="67" t="s">
        <v>714</v>
      </c>
      <c r="J920" s="68" t="s">
        <v>715</v>
      </c>
      <c r="K920" s="67">
        <v>-16866</v>
      </c>
      <c r="L920" s="67" t="s">
        <v>666</v>
      </c>
      <c r="M920" s="68" t="s">
        <v>441</v>
      </c>
      <c r="N920" s="68"/>
      <c r="O920" s="69" t="s">
        <v>645</v>
      </c>
      <c r="P920" s="69" t="s">
        <v>682</v>
      </c>
    </row>
    <row r="921" spans="1:16" ht="13.5" thickBot="1" x14ac:dyDescent="0.25">
      <c r="A921" s="58" t="str">
        <f t="shared" si="84"/>
        <v> AN 276.179 </v>
      </c>
      <c r="B921" s="30" t="str">
        <f t="shared" si="85"/>
        <v>I</v>
      </c>
      <c r="C921" s="58">
        <f t="shared" si="86"/>
        <v>28066.333999999999</v>
      </c>
      <c r="D921" s="28" t="str">
        <f t="shared" si="87"/>
        <v>vis</v>
      </c>
      <c r="E921" s="66">
        <f>VLOOKUP(C921,Active!C$21:E$973,3,FALSE)</f>
        <v>-18200.908208730132</v>
      </c>
      <c r="F921" s="30" t="s">
        <v>425</v>
      </c>
      <c r="G921" s="28" t="str">
        <f t="shared" si="88"/>
        <v>28066.334</v>
      </c>
      <c r="H921" s="58">
        <f t="shared" si="89"/>
        <v>-16866</v>
      </c>
      <c r="I921" s="67" t="s">
        <v>716</v>
      </c>
      <c r="J921" s="68" t="s">
        <v>717</v>
      </c>
      <c r="K921" s="67">
        <v>-16866</v>
      </c>
      <c r="L921" s="67" t="s">
        <v>472</v>
      </c>
      <c r="M921" s="68" t="s">
        <v>601</v>
      </c>
      <c r="N921" s="68"/>
      <c r="O921" s="69" t="s">
        <v>602</v>
      </c>
      <c r="P921" s="69" t="s">
        <v>603</v>
      </c>
    </row>
    <row r="922" spans="1:16" ht="13.5" thickBot="1" x14ac:dyDescent="0.25">
      <c r="A922" s="58" t="str">
        <f t="shared" si="84"/>
        <v> AN 259.191 </v>
      </c>
      <c r="B922" s="30" t="str">
        <f t="shared" si="85"/>
        <v>I</v>
      </c>
      <c r="C922" s="58">
        <f t="shared" si="86"/>
        <v>28075.314999999999</v>
      </c>
      <c r="D922" s="28" t="str">
        <f t="shared" si="87"/>
        <v>vis</v>
      </c>
      <c r="E922" s="66">
        <f>VLOOKUP(C922,Active!C$21:E$973,3,FALSE)</f>
        <v>-18189.930310084506</v>
      </c>
      <c r="F922" s="30" t="s">
        <v>425</v>
      </c>
      <c r="G922" s="28" t="str">
        <f t="shared" si="88"/>
        <v>28075.315</v>
      </c>
      <c r="H922" s="58">
        <f t="shared" si="89"/>
        <v>-16855</v>
      </c>
      <c r="I922" s="67" t="s">
        <v>718</v>
      </c>
      <c r="J922" s="68" t="s">
        <v>719</v>
      </c>
      <c r="K922" s="67">
        <v>-16855</v>
      </c>
      <c r="L922" s="67" t="s">
        <v>659</v>
      </c>
      <c r="M922" s="68" t="s">
        <v>441</v>
      </c>
      <c r="N922" s="68"/>
      <c r="O922" s="69" t="s">
        <v>645</v>
      </c>
      <c r="P922" s="69" t="s">
        <v>682</v>
      </c>
    </row>
    <row r="923" spans="1:16" ht="13.5" thickBot="1" x14ac:dyDescent="0.25">
      <c r="A923" s="58" t="str">
        <f t="shared" si="84"/>
        <v> AAC 4.121 </v>
      </c>
      <c r="B923" s="30" t="str">
        <f t="shared" si="85"/>
        <v>I</v>
      </c>
      <c r="C923" s="58">
        <f t="shared" si="86"/>
        <v>28286.38</v>
      </c>
      <c r="D923" s="28" t="str">
        <f t="shared" si="87"/>
        <v>vis</v>
      </c>
      <c r="E923" s="66">
        <f>VLOOKUP(C923,Active!C$21:E$973,3,FALSE)</f>
        <v>-17931.935634921516</v>
      </c>
      <c r="F923" s="30" t="s">
        <v>425</v>
      </c>
      <c r="G923" s="28" t="str">
        <f t="shared" si="88"/>
        <v>28286.380</v>
      </c>
      <c r="H923" s="58">
        <f t="shared" si="89"/>
        <v>-16597</v>
      </c>
      <c r="I923" s="67" t="s">
        <v>720</v>
      </c>
      <c r="J923" s="68" t="s">
        <v>721</v>
      </c>
      <c r="K923" s="67">
        <v>-16597</v>
      </c>
      <c r="L923" s="67" t="s">
        <v>685</v>
      </c>
      <c r="M923" s="68" t="s">
        <v>441</v>
      </c>
      <c r="N923" s="68"/>
      <c r="O923" s="69" t="s">
        <v>616</v>
      </c>
      <c r="P923" s="69" t="s">
        <v>688</v>
      </c>
    </row>
    <row r="924" spans="1:16" ht="13.5" thickBot="1" x14ac:dyDescent="0.25">
      <c r="A924" s="58" t="str">
        <f t="shared" si="84"/>
        <v> AN 266.19 </v>
      </c>
      <c r="B924" s="30" t="str">
        <f t="shared" si="85"/>
        <v>I</v>
      </c>
      <c r="C924" s="58">
        <f t="shared" si="86"/>
        <v>28299.472000000002</v>
      </c>
      <c r="D924" s="28" t="str">
        <f t="shared" si="87"/>
        <v>vis</v>
      </c>
      <c r="E924" s="66">
        <f>VLOOKUP(C924,Active!C$21:E$973,3,FALSE)</f>
        <v>-17915.93266764966</v>
      </c>
      <c r="F924" s="30" t="s">
        <v>425</v>
      </c>
      <c r="G924" s="28" t="str">
        <f t="shared" si="88"/>
        <v>28299.472</v>
      </c>
      <c r="H924" s="58">
        <f t="shared" si="89"/>
        <v>-16581</v>
      </c>
      <c r="I924" s="67" t="s">
        <v>722</v>
      </c>
      <c r="J924" s="68" t="s">
        <v>723</v>
      </c>
      <c r="K924" s="67">
        <v>-16581</v>
      </c>
      <c r="L924" s="67" t="s">
        <v>666</v>
      </c>
      <c r="M924" s="68" t="s">
        <v>441</v>
      </c>
      <c r="N924" s="68"/>
      <c r="O924" s="69" t="s">
        <v>645</v>
      </c>
      <c r="P924" s="69" t="s">
        <v>724</v>
      </c>
    </row>
    <row r="925" spans="1:16" ht="13.5" thickBot="1" x14ac:dyDescent="0.25">
      <c r="A925" s="58" t="str">
        <f t="shared" si="84"/>
        <v> AN 266.19 </v>
      </c>
      <c r="B925" s="30" t="str">
        <f t="shared" si="85"/>
        <v>I</v>
      </c>
      <c r="C925" s="58">
        <f t="shared" si="86"/>
        <v>28313.376</v>
      </c>
      <c r="D925" s="28" t="str">
        <f t="shared" si="87"/>
        <v>vis</v>
      </c>
      <c r="E925" s="66">
        <f>VLOOKUP(C925,Active!C$21:E$973,3,FALSE)</f>
        <v>-17898.937154592233</v>
      </c>
      <c r="F925" s="30" t="s">
        <v>425</v>
      </c>
      <c r="G925" s="28" t="str">
        <f t="shared" si="88"/>
        <v>28313.376</v>
      </c>
      <c r="H925" s="58">
        <f t="shared" si="89"/>
        <v>-16564</v>
      </c>
      <c r="I925" s="67" t="s">
        <v>725</v>
      </c>
      <c r="J925" s="68" t="s">
        <v>726</v>
      </c>
      <c r="K925" s="67">
        <v>-16564</v>
      </c>
      <c r="L925" s="67" t="s">
        <v>677</v>
      </c>
      <c r="M925" s="68" t="s">
        <v>441</v>
      </c>
      <c r="N925" s="68"/>
      <c r="O925" s="69" t="s">
        <v>645</v>
      </c>
      <c r="P925" s="69" t="s">
        <v>724</v>
      </c>
    </row>
    <row r="926" spans="1:16" ht="13.5" thickBot="1" x14ac:dyDescent="0.25">
      <c r="A926" s="58" t="str">
        <f t="shared" si="84"/>
        <v> AN 266.19 </v>
      </c>
      <c r="B926" s="30" t="str">
        <f t="shared" si="85"/>
        <v>I</v>
      </c>
      <c r="C926" s="58">
        <f t="shared" si="86"/>
        <v>28331.381000000001</v>
      </c>
      <c r="D926" s="28" t="str">
        <f t="shared" si="87"/>
        <v>vis</v>
      </c>
      <c r="E926" s="66">
        <f>VLOOKUP(C926,Active!C$21:E$973,3,FALSE)</f>
        <v>-17876.928796378841</v>
      </c>
      <c r="F926" s="30" t="s">
        <v>425</v>
      </c>
      <c r="G926" s="28" t="str">
        <f t="shared" si="88"/>
        <v>28331.381</v>
      </c>
      <c r="H926" s="58">
        <f t="shared" si="89"/>
        <v>-16542</v>
      </c>
      <c r="I926" s="67" t="s">
        <v>727</v>
      </c>
      <c r="J926" s="68" t="s">
        <v>728</v>
      </c>
      <c r="K926" s="67">
        <v>-16542</v>
      </c>
      <c r="L926" s="67" t="s">
        <v>623</v>
      </c>
      <c r="M926" s="68" t="s">
        <v>441</v>
      </c>
      <c r="N926" s="68"/>
      <c r="O926" s="69" t="s">
        <v>645</v>
      </c>
      <c r="P926" s="69" t="s">
        <v>724</v>
      </c>
    </row>
    <row r="927" spans="1:16" ht="13.5" thickBot="1" x14ac:dyDescent="0.25">
      <c r="A927" s="58" t="str">
        <f t="shared" si="84"/>
        <v> AN 276.179 </v>
      </c>
      <c r="B927" s="30" t="str">
        <f t="shared" si="85"/>
        <v>I</v>
      </c>
      <c r="C927" s="58">
        <f t="shared" si="86"/>
        <v>28335.468000000001</v>
      </c>
      <c r="D927" s="28" t="str">
        <f t="shared" si="87"/>
        <v>vis</v>
      </c>
      <c r="E927" s="66">
        <f>VLOOKUP(C927,Active!C$21:E$973,3,FALSE)</f>
        <v>-17871.933064081251</v>
      </c>
      <c r="F927" s="30" t="s">
        <v>425</v>
      </c>
      <c r="G927" s="28" t="str">
        <f t="shared" si="88"/>
        <v>28335.468</v>
      </c>
      <c r="H927" s="58">
        <f t="shared" si="89"/>
        <v>-16537</v>
      </c>
      <c r="I927" s="67" t="s">
        <v>729</v>
      </c>
      <c r="J927" s="68" t="s">
        <v>730</v>
      </c>
      <c r="K927" s="67">
        <v>-16537</v>
      </c>
      <c r="L927" s="67" t="s">
        <v>666</v>
      </c>
      <c r="M927" s="68" t="s">
        <v>601</v>
      </c>
      <c r="N927" s="68"/>
      <c r="O927" s="69" t="s">
        <v>602</v>
      </c>
      <c r="P927" s="69" t="s">
        <v>603</v>
      </c>
    </row>
    <row r="928" spans="1:16" ht="13.5" thickBot="1" x14ac:dyDescent="0.25">
      <c r="A928" s="58" t="str">
        <f t="shared" si="84"/>
        <v> AN 266.19 </v>
      </c>
      <c r="B928" s="30" t="str">
        <f t="shared" si="85"/>
        <v>I</v>
      </c>
      <c r="C928" s="58">
        <f t="shared" si="86"/>
        <v>28366.560000000001</v>
      </c>
      <c r="D928" s="28" t="str">
        <f t="shared" si="87"/>
        <v>vis</v>
      </c>
      <c r="E928" s="66">
        <f>VLOOKUP(C928,Active!C$21:E$973,3,FALSE)</f>
        <v>-17833.927850331136</v>
      </c>
      <c r="F928" s="30" t="s">
        <v>425</v>
      </c>
      <c r="G928" s="28" t="str">
        <f t="shared" si="88"/>
        <v>28366.560</v>
      </c>
      <c r="H928" s="58">
        <f t="shared" si="89"/>
        <v>-16499</v>
      </c>
      <c r="I928" s="67" t="s">
        <v>731</v>
      </c>
      <c r="J928" s="68" t="s">
        <v>732</v>
      </c>
      <c r="K928" s="67">
        <v>-16499</v>
      </c>
      <c r="L928" s="67" t="s">
        <v>623</v>
      </c>
      <c r="M928" s="68" t="s">
        <v>441</v>
      </c>
      <c r="N928" s="68"/>
      <c r="O928" s="69" t="s">
        <v>645</v>
      </c>
      <c r="P928" s="69" t="s">
        <v>724</v>
      </c>
    </row>
    <row r="929" spans="1:16" ht="13.5" thickBot="1" x14ac:dyDescent="0.25">
      <c r="A929" s="58" t="str">
        <f t="shared" si="84"/>
        <v> AN 266.19 </v>
      </c>
      <c r="B929" s="30" t="str">
        <f t="shared" si="85"/>
        <v>I</v>
      </c>
      <c r="C929" s="58">
        <f t="shared" si="86"/>
        <v>28367.373</v>
      </c>
      <c r="D929" s="28" t="str">
        <f t="shared" si="87"/>
        <v>vis</v>
      </c>
      <c r="E929" s="66">
        <f>VLOOKUP(C929,Active!C$21:E$973,3,FALSE)</f>
        <v>-17832.934082198539</v>
      </c>
      <c r="F929" s="30" t="s">
        <v>425</v>
      </c>
      <c r="G929" s="28" t="str">
        <f t="shared" si="88"/>
        <v>28367.373</v>
      </c>
      <c r="H929" s="58">
        <f t="shared" si="89"/>
        <v>-16498</v>
      </c>
      <c r="I929" s="67" t="s">
        <v>733</v>
      </c>
      <c r="J929" s="68" t="s">
        <v>734</v>
      </c>
      <c r="K929" s="67">
        <v>-16498</v>
      </c>
      <c r="L929" s="67" t="s">
        <v>703</v>
      </c>
      <c r="M929" s="68" t="s">
        <v>441</v>
      </c>
      <c r="N929" s="68"/>
      <c r="O929" s="69" t="s">
        <v>645</v>
      </c>
      <c r="P929" s="69" t="s">
        <v>724</v>
      </c>
    </row>
    <row r="930" spans="1:16" ht="13.5" thickBot="1" x14ac:dyDescent="0.25">
      <c r="A930" s="58" t="str">
        <f t="shared" si="84"/>
        <v> AN 266.19 </v>
      </c>
      <c r="B930" s="30" t="str">
        <f t="shared" si="85"/>
        <v>I</v>
      </c>
      <c r="C930" s="58">
        <f t="shared" si="86"/>
        <v>28390.285</v>
      </c>
      <c r="D930" s="28" t="str">
        <f t="shared" si="87"/>
        <v>vis</v>
      </c>
      <c r="E930" s="66">
        <f>VLOOKUP(C930,Active!C$21:E$973,3,FALSE)</f>
        <v>-17804.927667125765</v>
      </c>
      <c r="F930" s="30" t="s">
        <v>425</v>
      </c>
      <c r="G930" s="28" t="str">
        <f t="shared" si="88"/>
        <v>28390.285</v>
      </c>
      <c r="H930" s="58">
        <f t="shared" si="89"/>
        <v>-16470</v>
      </c>
      <c r="I930" s="67" t="s">
        <v>735</v>
      </c>
      <c r="J930" s="68" t="s">
        <v>736</v>
      </c>
      <c r="K930" s="67">
        <v>-16470</v>
      </c>
      <c r="L930" s="67" t="s">
        <v>620</v>
      </c>
      <c r="M930" s="68" t="s">
        <v>441</v>
      </c>
      <c r="N930" s="68"/>
      <c r="O930" s="69" t="s">
        <v>645</v>
      </c>
      <c r="P930" s="69" t="s">
        <v>724</v>
      </c>
    </row>
    <row r="931" spans="1:16" ht="13.5" thickBot="1" x14ac:dyDescent="0.25">
      <c r="A931" s="58" t="str">
        <f t="shared" si="84"/>
        <v> AN 266.19 </v>
      </c>
      <c r="B931" s="30" t="str">
        <f t="shared" si="85"/>
        <v>I</v>
      </c>
      <c r="C931" s="58">
        <f t="shared" si="86"/>
        <v>28398.46</v>
      </c>
      <c r="D931" s="28" t="str">
        <f t="shared" si="87"/>
        <v>vis</v>
      </c>
      <c r="E931" s="66">
        <f>VLOOKUP(C931,Active!C$21:E$973,3,FALSE)</f>
        <v>-17794.934980183556</v>
      </c>
      <c r="F931" s="30" t="s">
        <v>425</v>
      </c>
      <c r="G931" s="28" t="str">
        <f t="shared" si="88"/>
        <v>28398.460</v>
      </c>
      <c r="H931" s="58">
        <f t="shared" si="89"/>
        <v>-16460</v>
      </c>
      <c r="I931" s="67" t="s">
        <v>737</v>
      </c>
      <c r="J931" s="68" t="s">
        <v>738</v>
      </c>
      <c r="K931" s="67">
        <v>-16460</v>
      </c>
      <c r="L931" s="67" t="s">
        <v>703</v>
      </c>
      <c r="M931" s="68" t="s">
        <v>441</v>
      </c>
      <c r="N931" s="68"/>
      <c r="O931" s="69" t="s">
        <v>645</v>
      </c>
      <c r="P931" s="69" t="s">
        <v>724</v>
      </c>
    </row>
    <row r="932" spans="1:16" ht="13.5" thickBot="1" x14ac:dyDescent="0.25">
      <c r="A932" s="58" t="str">
        <f t="shared" si="84"/>
        <v> AN 266.19 </v>
      </c>
      <c r="B932" s="30" t="str">
        <f t="shared" si="85"/>
        <v>I</v>
      </c>
      <c r="C932" s="58">
        <f t="shared" si="86"/>
        <v>28399.279999999999</v>
      </c>
      <c r="D932" s="28" t="str">
        <f t="shared" si="87"/>
        <v>vis</v>
      </c>
      <c r="E932" s="66">
        <f>VLOOKUP(C932,Active!C$21:E$973,3,FALSE)</f>
        <v>-17793.932655621771</v>
      </c>
      <c r="F932" s="30" t="s">
        <v>425</v>
      </c>
      <c r="G932" s="28" t="str">
        <f t="shared" si="88"/>
        <v>28399.280</v>
      </c>
      <c r="H932" s="58">
        <f t="shared" si="89"/>
        <v>-16459</v>
      </c>
      <c r="I932" s="67" t="s">
        <v>739</v>
      </c>
      <c r="J932" s="68" t="s">
        <v>740</v>
      </c>
      <c r="K932" s="67">
        <v>-16459</v>
      </c>
      <c r="L932" s="67" t="s">
        <v>666</v>
      </c>
      <c r="M932" s="68" t="s">
        <v>441</v>
      </c>
      <c r="N932" s="68"/>
      <c r="O932" s="69" t="s">
        <v>645</v>
      </c>
      <c r="P932" s="69" t="s">
        <v>724</v>
      </c>
    </row>
    <row r="933" spans="1:16" ht="13.5" thickBot="1" x14ac:dyDescent="0.25">
      <c r="A933" s="58" t="str">
        <f t="shared" si="84"/>
        <v> AN 266.19 </v>
      </c>
      <c r="B933" s="30" t="str">
        <f t="shared" si="85"/>
        <v>I</v>
      </c>
      <c r="C933" s="58">
        <f t="shared" si="86"/>
        <v>28430.366000000002</v>
      </c>
      <c r="D933" s="28" t="str">
        <f t="shared" si="87"/>
        <v>vis</v>
      </c>
      <c r="E933" s="66">
        <f>VLOOKUP(C933,Active!C$21:E$973,3,FALSE)</f>
        <v>-17755.934775953814</v>
      </c>
      <c r="F933" s="30" t="s">
        <v>425</v>
      </c>
      <c r="G933" s="28" t="str">
        <f t="shared" si="88"/>
        <v>28430.366</v>
      </c>
      <c r="H933" s="58">
        <f t="shared" si="89"/>
        <v>-16421</v>
      </c>
      <c r="I933" s="67" t="s">
        <v>741</v>
      </c>
      <c r="J933" s="68" t="s">
        <v>742</v>
      </c>
      <c r="K933" s="67">
        <v>-16421</v>
      </c>
      <c r="L933" s="67" t="s">
        <v>703</v>
      </c>
      <c r="M933" s="68" t="s">
        <v>441</v>
      </c>
      <c r="N933" s="68"/>
      <c r="O933" s="69" t="s">
        <v>645</v>
      </c>
      <c r="P933" s="69" t="s">
        <v>724</v>
      </c>
    </row>
    <row r="934" spans="1:16" ht="13.5" thickBot="1" x14ac:dyDescent="0.25">
      <c r="A934" s="58" t="str">
        <f t="shared" si="84"/>
        <v> AN 266.19 </v>
      </c>
      <c r="B934" s="30" t="str">
        <f t="shared" si="85"/>
        <v>I</v>
      </c>
      <c r="C934" s="58">
        <f t="shared" si="86"/>
        <v>28457.365000000002</v>
      </c>
      <c r="D934" s="28" t="str">
        <f t="shared" si="87"/>
        <v>vis</v>
      </c>
      <c r="E934" s="66">
        <f>VLOOKUP(C934,Active!C$21:E$973,3,FALSE)</f>
        <v>-17722.93262858345</v>
      </c>
      <c r="F934" s="30" t="s">
        <v>425</v>
      </c>
      <c r="G934" s="28" t="str">
        <f t="shared" si="88"/>
        <v>28457.365</v>
      </c>
      <c r="H934" s="58">
        <f t="shared" si="89"/>
        <v>-16388</v>
      </c>
      <c r="I934" s="67" t="s">
        <v>743</v>
      </c>
      <c r="J934" s="68" t="s">
        <v>744</v>
      </c>
      <c r="K934" s="67">
        <v>-16388</v>
      </c>
      <c r="L934" s="67" t="s">
        <v>666</v>
      </c>
      <c r="M934" s="68" t="s">
        <v>441</v>
      </c>
      <c r="N934" s="68"/>
      <c r="O934" s="69" t="s">
        <v>645</v>
      </c>
      <c r="P934" s="69" t="s">
        <v>724</v>
      </c>
    </row>
    <row r="935" spans="1:16" ht="13.5" thickBot="1" x14ac:dyDescent="0.25">
      <c r="A935" s="58" t="str">
        <f t="shared" si="84"/>
        <v> AN 266.19 </v>
      </c>
      <c r="B935" s="30" t="str">
        <f t="shared" si="85"/>
        <v>I</v>
      </c>
      <c r="C935" s="58">
        <f t="shared" si="86"/>
        <v>28458.195</v>
      </c>
      <c r="D935" s="28" t="str">
        <f t="shared" si="87"/>
        <v>vis</v>
      </c>
      <c r="E935" s="66">
        <f>VLOOKUP(C935,Active!C$21:E$973,3,FALSE)</f>
        <v>-17721.918080551401</v>
      </c>
      <c r="F935" s="30" t="s">
        <v>425</v>
      </c>
      <c r="G935" s="28" t="str">
        <f t="shared" si="88"/>
        <v>28458.195</v>
      </c>
      <c r="H935" s="58">
        <f t="shared" si="89"/>
        <v>-16387</v>
      </c>
      <c r="I935" s="67" t="s">
        <v>745</v>
      </c>
      <c r="J935" s="68" t="s">
        <v>746</v>
      </c>
      <c r="K935" s="67">
        <v>-16387</v>
      </c>
      <c r="L935" s="67" t="s">
        <v>538</v>
      </c>
      <c r="M935" s="68" t="s">
        <v>441</v>
      </c>
      <c r="N935" s="68"/>
      <c r="O935" s="69" t="s">
        <v>645</v>
      </c>
      <c r="P935" s="69" t="s">
        <v>724</v>
      </c>
    </row>
    <row r="936" spans="1:16" ht="13.5" thickBot="1" x14ac:dyDescent="0.25">
      <c r="A936" s="58" t="str">
        <f t="shared" si="84"/>
        <v> AN 266.19 </v>
      </c>
      <c r="B936" s="30" t="str">
        <f t="shared" si="85"/>
        <v>I</v>
      </c>
      <c r="C936" s="58">
        <f t="shared" si="86"/>
        <v>28466.362000000001</v>
      </c>
      <c r="D936" s="28" t="str">
        <f t="shared" si="87"/>
        <v>vis</v>
      </c>
      <c r="E936" s="66">
        <f>VLOOKUP(C936,Active!C$21:E$973,3,FALSE)</f>
        <v>-17711.935172385402</v>
      </c>
      <c r="F936" s="30" t="s">
        <v>425</v>
      </c>
      <c r="G936" s="28" t="str">
        <f t="shared" si="88"/>
        <v>28466.362</v>
      </c>
      <c r="H936" s="58">
        <f t="shared" si="89"/>
        <v>-16377</v>
      </c>
      <c r="I936" s="67" t="s">
        <v>747</v>
      </c>
      <c r="J936" s="68" t="s">
        <v>748</v>
      </c>
      <c r="K936" s="67">
        <v>-16377</v>
      </c>
      <c r="L936" s="67" t="s">
        <v>685</v>
      </c>
      <c r="M936" s="68" t="s">
        <v>441</v>
      </c>
      <c r="N936" s="68"/>
      <c r="O936" s="69" t="s">
        <v>645</v>
      </c>
      <c r="P936" s="69" t="s">
        <v>724</v>
      </c>
    </row>
    <row r="937" spans="1:16" ht="13.5" thickBot="1" x14ac:dyDescent="0.25">
      <c r="A937" s="58" t="str">
        <f t="shared" si="84"/>
        <v> AN 276.179 </v>
      </c>
      <c r="B937" s="30" t="str">
        <f t="shared" si="85"/>
        <v>I</v>
      </c>
      <c r="C937" s="58">
        <f t="shared" si="86"/>
        <v>28636.527999999998</v>
      </c>
      <c r="D937" s="28" t="str">
        <f t="shared" si="87"/>
        <v>vis</v>
      </c>
      <c r="E937" s="66">
        <f>VLOOKUP(C937,Active!C$21:E$973,3,FALSE)</f>
        <v>-17503.933268262099</v>
      </c>
      <c r="F937" s="30" t="s">
        <v>425</v>
      </c>
      <c r="G937" s="28" t="str">
        <f t="shared" si="88"/>
        <v>28636.528</v>
      </c>
      <c r="H937" s="58">
        <f t="shared" si="89"/>
        <v>-16169</v>
      </c>
      <c r="I937" s="67" t="s">
        <v>749</v>
      </c>
      <c r="J937" s="68" t="s">
        <v>750</v>
      </c>
      <c r="K937" s="67">
        <v>-16169</v>
      </c>
      <c r="L937" s="67" t="s">
        <v>666</v>
      </c>
      <c r="M937" s="68" t="s">
        <v>601</v>
      </c>
      <c r="N937" s="68"/>
      <c r="O937" s="69" t="s">
        <v>602</v>
      </c>
      <c r="P937" s="69" t="s">
        <v>603</v>
      </c>
    </row>
    <row r="938" spans="1:16" ht="13.5" thickBot="1" x14ac:dyDescent="0.25">
      <c r="A938" s="58" t="str">
        <f t="shared" si="84"/>
        <v> AN 266.19 </v>
      </c>
      <c r="B938" s="30" t="str">
        <f t="shared" si="85"/>
        <v>I</v>
      </c>
      <c r="C938" s="58">
        <f t="shared" si="86"/>
        <v>28664.33</v>
      </c>
      <c r="D938" s="28" t="str">
        <f t="shared" si="87"/>
        <v>vis</v>
      </c>
      <c r="E938" s="66">
        <f>VLOOKUP(C938,Active!C$21:E$973,3,FALSE)</f>
        <v>-17469.949576229399</v>
      </c>
      <c r="F938" s="30" t="s">
        <v>425</v>
      </c>
      <c r="G938" s="28" t="str">
        <f t="shared" si="88"/>
        <v>28664.330</v>
      </c>
      <c r="H938" s="58">
        <f t="shared" si="89"/>
        <v>-16135</v>
      </c>
      <c r="I938" s="67" t="s">
        <v>751</v>
      </c>
      <c r="J938" s="68" t="s">
        <v>752</v>
      </c>
      <c r="K938" s="67">
        <v>-16135</v>
      </c>
      <c r="L938" s="67" t="s">
        <v>753</v>
      </c>
      <c r="M938" s="68" t="s">
        <v>441</v>
      </c>
      <c r="N938" s="68"/>
      <c r="O938" s="69" t="s">
        <v>645</v>
      </c>
      <c r="P938" s="69" t="s">
        <v>724</v>
      </c>
    </row>
    <row r="939" spans="1:16" ht="13.5" thickBot="1" x14ac:dyDescent="0.25">
      <c r="A939" s="58" t="str">
        <f t="shared" si="84"/>
        <v> AN 266.19 </v>
      </c>
      <c r="B939" s="30" t="str">
        <f t="shared" si="85"/>
        <v>I</v>
      </c>
      <c r="C939" s="58">
        <f t="shared" si="86"/>
        <v>28695.431</v>
      </c>
      <c r="D939" s="28" t="str">
        <f t="shared" si="87"/>
        <v>vis</v>
      </c>
      <c r="E939" s="66">
        <f>VLOOKUP(C939,Active!C$21:E$973,3,FALSE)</f>
        <v>-17431.933361356048</v>
      </c>
      <c r="F939" s="30" t="s">
        <v>425</v>
      </c>
      <c r="G939" s="28" t="str">
        <f t="shared" si="88"/>
        <v>28695.431</v>
      </c>
      <c r="H939" s="58">
        <f t="shared" si="89"/>
        <v>-16097</v>
      </c>
      <c r="I939" s="67" t="s">
        <v>754</v>
      </c>
      <c r="J939" s="68" t="s">
        <v>755</v>
      </c>
      <c r="K939" s="67">
        <v>-16097</v>
      </c>
      <c r="L939" s="67" t="s">
        <v>666</v>
      </c>
      <c r="M939" s="68" t="s">
        <v>441</v>
      </c>
      <c r="N939" s="68"/>
      <c r="O939" s="69" t="s">
        <v>645</v>
      </c>
      <c r="P939" s="69" t="s">
        <v>724</v>
      </c>
    </row>
    <row r="940" spans="1:16" ht="13.5" thickBot="1" x14ac:dyDescent="0.25">
      <c r="A940" s="58" t="str">
        <f t="shared" si="84"/>
        <v> AAC 4.121 </v>
      </c>
      <c r="B940" s="30" t="str">
        <f t="shared" si="85"/>
        <v>I</v>
      </c>
      <c r="C940" s="58">
        <f t="shared" si="86"/>
        <v>28713.427</v>
      </c>
      <c r="D940" s="28" t="str">
        <f t="shared" si="87"/>
        <v>vis</v>
      </c>
      <c r="E940" s="66">
        <f>VLOOKUP(C940,Active!C$21:E$973,3,FALSE)</f>
        <v>-17409.936004265895</v>
      </c>
      <c r="F940" s="30" t="s">
        <v>425</v>
      </c>
      <c r="G940" s="28" t="str">
        <f t="shared" si="88"/>
        <v>28713.427</v>
      </c>
      <c r="H940" s="58">
        <f t="shared" si="89"/>
        <v>-16075</v>
      </c>
      <c r="I940" s="67" t="s">
        <v>756</v>
      </c>
      <c r="J940" s="68" t="s">
        <v>757</v>
      </c>
      <c r="K940" s="67">
        <v>-16075</v>
      </c>
      <c r="L940" s="67" t="s">
        <v>685</v>
      </c>
      <c r="M940" s="68" t="s">
        <v>441</v>
      </c>
      <c r="N940" s="68"/>
      <c r="O940" s="69" t="s">
        <v>616</v>
      </c>
      <c r="P940" s="69" t="s">
        <v>688</v>
      </c>
    </row>
    <row r="941" spans="1:16" ht="13.5" thickBot="1" x14ac:dyDescent="0.25">
      <c r="A941" s="58" t="str">
        <f t="shared" si="84"/>
        <v> AN 266.19 </v>
      </c>
      <c r="B941" s="30" t="str">
        <f t="shared" si="85"/>
        <v>I</v>
      </c>
      <c r="C941" s="58">
        <f t="shared" si="86"/>
        <v>28717.516</v>
      </c>
      <c r="D941" s="28" t="str">
        <f t="shared" si="87"/>
        <v>vis</v>
      </c>
      <c r="E941" s="66">
        <f>VLOOKUP(C941,Active!C$21:E$973,3,FALSE)</f>
        <v>-17404.937827274251</v>
      </c>
      <c r="F941" s="30" t="s">
        <v>425</v>
      </c>
      <c r="G941" s="28" t="str">
        <f t="shared" si="88"/>
        <v>28717.516</v>
      </c>
      <c r="H941" s="58">
        <f t="shared" si="89"/>
        <v>-16070</v>
      </c>
      <c r="I941" s="67" t="s">
        <v>758</v>
      </c>
      <c r="J941" s="68" t="s">
        <v>759</v>
      </c>
      <c r="K941" s="67">
        <v>-16070</v>
      </c>
      <c r="L941" s="67" t="s">
        <v>710</v>
      </c>
      <c r="M941" s="68" t="s">
        <v>441</v>
      </c>
      <c r="N941" s="68"/>
      <c r="O941" s="69" t="s">
        <v>645</v>
      </c>
      <c r="P941" s="69" t="s">
        <v>724</v>
      </c>
    </row>
    <row r="942" spans="1:16" ht="13.5" thickBot="1" x14ac:dyDescent="0.25">
      <c r="A942" s="58" t="str">
        <f t="shared" si="84"/>
        <v> AN 266.19 </v>
      </c>
      <c r="B942" s="30" t="str">
        <f t="shared" si="85"/>
        <v>I</v>
      </c>
      <c r="C942" s="58">
        <f t="shared" si="86"/>
        <v>28718.339</v>
      </c>
      <c r="D942" s="28" t="str">
        <f t="shared" si="87"/>
        <v>vis</v>
      </c>
      <c r="E942" s="66">
        <f>VLOOKUP(C942,Active!C$21:E$973,3,FALSE)</f>
        <v>-17403.931835671385</v>
      </c>
      <c r="F942" s="30" t="s">
        <v>425</v>
      </c>
      <c r="G942" s="28" t="str">
        <f t="shared" si="88"/>
        <v>28718.339</v>
      </c>
      <c r="H942" s="58">
        <f t="shared" si="89"/>
        <v>-16069</v>
      </c>
      <c r="I942" s="67" t="s">
        <v>760</v>
      </c>
      <c r="J942" s="68" t="s">
        <v>761</v>
      </c>
      <c r="K942" s="67">
        <v>-16069</v>
      </c>
      <c r="L942" s="67" t="s">
        <v>695</v>
      </c>
      <c r="M942" s="68" t="s">
        <v>441</v>
      </c>
      <c r="N942" s="68"/>
      <c r="O942" s="69" t="s">
        <v>645</v>
      </c>
      <c r="P942" s="69" t="s">
        <v>724</v>
      </c>
    </row>
    <row r="943" spans="1:16" ht="13.5" thickBot="1" x14ac:dyDescent="0.25">
      <c r="A943" s="58" t="str">
        <f t="shared" si="84"/>
        <v> AN 266.19 </v>
      </c>
      <c r="B943" s="30" t="str">
        <f t="shared" si="85"/>
        <v>I</v>
      </c>
      <c r="C943" s="58">
        <f t="shared" si="86"/>
        <v>28754.330999999998</v>
      </c>
      <c r="D943" s="28" t="str">
        <f t="shared" si="87"/>
        <v>vis</v>
      </c>
      <c r="E943" s="66">
        <f>VLOOKUP(C943,Active!C$21:E$973,3,FALSE)</f>
        <v>-17359.937121491079</v>
      </c>
      <c r="F943" s="30" t="s">
        <v>425</v>
      </c>
      <c r="G943" s="28" t="str">
        <f t="shared" si="88"/>
        <v>28754.331</v>
      </c>
      <c r="H943" s="58">
        <f t="shared" si="89"/>
        <v>-16025</v>
      </c>
      <c r="I943" s="67" t="s">
        <v>762</v>
      </c>
      <c r="J943" s="68" t="s">
        <v>763</v>
      </c>
      <c r="K943" s="67">
        <v>-16025</v>
      </c>
      <c r="L943" s="67" t="s">
        <v>677</v>
      </c>
      <c r="M943" s="68" t="s">
        <v>441</v>
      </c>
      <c r="N943" s="68"/>
      <c r="O943" s="69" t="s">
        <v>645</v>
      </c>
      <c r="P943" s="69" t="s">
        <v>724</v>
      </c>
    </row>
    <row r="944" spans="1:16" ht="13.5" thickBot="1" x14ac:dyDescent="0.25">
      <c r="A944" s="58" t="str">
        <f t="shared" si="84"/>
        <v> AN 266.19 </v>
      </c>
      <c r="B944" s="30" t="str">
        <f t="shared" si="85"/>
        <v>I</v>
      </c>
      <c r="C944" s="58">
        <f t="shared" si="86"/>
        <v>28790.326000000001</v>
      </c>
      <c r="D944" s="28" t="str">
        <f t="shared" si="87"/>
        <v>vis</v>
      </c>
      <c r="E944" s="66">
        <f>VLOOKUP(C944,Active!C$21:E$973,3,FALSE)</f>
        <v>-17315.938740269692</v>
      </c>
      <c r="F944" s="30" t="s">
        <v>425</v>
      </c>
      <c r="G944" s="28" t="str">
        <f t="shared" si="88"/>
        <v>28790.326</v>
      </c>
      <c r="H944" s="58">
        <f t="shared" si="89"/>
        <v>-15981</v>
      </c>
      <c r="I944" s="67" t="s">
        <v>764</v>
      </c>
      <c r="J944" s="68" t="s">
        <v>765</v>
      </c>
      <c r="K944" s="67">
        <v>-15981</v>
      </c>
      <c r="L944" s="67" t="s">
        <v>766</v>
      </c>
      <c r="M944" s="68" t="s">
        <v>441</v>
      </c>
      <c r="N944" s="68"/>
      <c r="O944" s="69" t="s">
        <v>645</v>
      </c>
      <c r="P944" s="69" t="s">
        <v>724</v>
      </c>
    </row>
    <row r="945" spans="1:16" ht="13.5" thickBot="1" x14ac:dyDescent="0.25">
      <c r="A945" s="58" t="str">
        <f t="shared" si="84"/>
        <v> AN 266.19 </v>
      </c>
      <c r="B945" s="30" t="str">
        <f t="shared" si="85"/>
        <v>I</v>
      </c>
      <c r="C945" s="58">
        <f t="shared" si="86"/>
        <v>28803.42</v>
      </c>
      <c r="D945" s="28" t="str">
        <f t="shared" si="87"/>
        <v>vis</v>
      </c>
      <c r="E945" s="66">
        <f>VLOOKUP(C945,Active!C$21:E$973,3,FALSE)</f>
        <v>-17299.933328303785</v>
      </c>
      <c r="F945" s="30" t="s">
        <v>425</v>
      </c>
      <c r="G945" s="28" t="str">
        <f t="shared" si="88"/>
        <v>28803.420</v>
      </c>
      <c r="H945" s="58">
        <f t="shared" si="89"/>
        <v>-15965</v>
      </c>
      <c r="I945" s="67" t="s">
        <v>767</v>
      </c>
      <c r="J945" s="68" t="s">
        <v>768</v>
      </c>
      <c r="K945" s="67">
        <v>-15965</v>
      </c>
      <c r="L945" s="67" t="s">
        <v>666</v>
      </c>
      <c r="M945" s="68" t="s">
        <v>441</v>
      </c>
      <c r="N945" s="68"/>
      <c r="O945" s="69" t="s">
        <v>645</v>
      </c>
      <c r="P945" s="69" t="s">
        <v>724</v>
      </c>
    </row>
    <row r="946" spans="1:16" ht="13.5" thickBot="1" x14ac:dyDescent="0.25">
      <c r="A946" s="58" t="str">
        <f t="shared" si="84"/>
        <v> AN 266.19 </v>
      </c>
      <c r="B946" s="30" t="str">
        <f t="shared" si="85"/>
        <v>I</v>
      </c>
      <c r="C946" s="58">
        <f t="shared" si="86"/>
        <v>28808.323</v>
      </c>
      <c r="D946" s="28" t="str">
        <f t="shared" si="87"/>
        <v>vis</v>
      </c>
      <c r="E946" s="66">
        <f>VLOOKUP(C946,Active!C$21:E$973,3,FALSE)</f>
        <v>-17293.940160832513</v>
      </c>
      <c r="F946" s="30" t="s">
        <v>425</v>
      </c>
      <c r="G946" s="28" t="str">
        <f t="shared" si="88"/>
        <v>28808.323</v>
      </c>
      <c r="H946" s="58">
        <f t="shared" si="89"/>
        <v>-15959</v>
      </c>
      <c r="I946" s="67" t="s">
        <v>769</v>
      </c>
      <c r="J946" s="68" t="s">
        <v>770</v>
      </c>
      <c r="K946" s="67">
        <v>-15959</v>
      </c>
      <c r="L946" s="67" t="s">
        <v>771</v>
      </c>
      <c r="M946" s="68" t="s">
        <v>441</v>
      </c>
      <c r="N946" s="68"/>
      <c r="O946" s="69" t="s">
        <v>645</v>
      </c>
      <c r="P946" s="69" t="s">
        <v>724</v>
      </c>
    </row>
    <row r="947" spans="1:16" ht="13.5" thickBot="1" x14ac:dyDescent="0.25">
      <c r="A947" s="58" t="str">
        <f t="shared" si="84"/>
        <v> AN 266.19 </v>
      </c>
      <c r="B947" s="30" t="str">
        <f t="shared" si="85"/>
        <v>I</v>
      </c>
      <c r="C947" s="58">
        <f t="shared" si="86"/>
        <v>28835.32</v>
      </c>
      <c r="D947" s="28" t="str">
        <f t="shared" si="87"/>
        <v>vis</v>
      </c>
      <c r="E947" s="66">
        <f>VLOOKUP(C947,Active!C$21:E$973,3,FALSE)</f>
        <v>-17260.940458156205</v>
      </c>
      <c r="F947" s="30" t="s">
        <v>425</v>
      </c>
      <c r="G947" s="28" t="str">
        <f t="shared" si="88"/>
        <v>28835.320</v>
      </c>
      <c r="H947" s="58">
        <f t="shared" si="89"/>
        <v>-15926</v>
      </c>
      <c r="I947" s="67" t="s">
        <v>772</v>
      </c>
      <c r="J947" s="68" t="s">
        <v>773</v>
      </c>
      <c r="K947" s="67">
        <v>-15926</v>
      </c>
      <c r="L947" s="67" t="s">
        <v>771</v>
      </c>
      <c r="M947" s="68" t="s">
        <v>441</v>
      </c>
      <c r="N947" s="68"/>
      <c r="O947" s="69" t="s">
        <v>645</v>
      </c>
      <c r="P947" s="69" t="s">
        <v>724</v>
      </c>
    </row>
    <row r="948" spans="1:16" ht="13.5" thickBot="1" x14ac:dyDescent="0.25">
      <c r="A948" s="58" t="str">
        <f t="shared" si="84"/>
        <v> AN 266.19 </v>
      </c>
      <c r="B948" s="30" t="str">
        <f t="shared" si="85"/>
        <v>I</v>
      </c>
      <c r="C948" s="58">
        <f t="shared" si="86"/>
        <v>28844.32</v>
      </c>
      <c r="D948" s="28" t="str">
        <f t="shared" si="87"/>
        <v>vis</v>
      </c>
      <c r="E948" s="66">
        <f>VLOOKUP(C948,Active!C$21:E$973,3,FALSE)</f>
        <v>-17249.939334917075</v>
      </c>
      <c r="F948" s="30" t="s">
        <v>425</v>
      </c>
      <c r="G948" s="28" t="str">
        <f t="shared" si="88"/>
        <v>28844.320</v>
      </c>
      <c r="H948" s="58">
        <f t="shared" si="89"/>
        <v>-15915</v>
      </c>
      <c r="I948" s="67" t="s">
        <v>774</v>
      </c>
      <c r="J948" s="68" t="s">
        <v>775</v>
      </c>
      <c r="K948" s="67">
        <v>-15915</v>
      </c>
      <c r="L948" s="67" t="s">
        <v>766</v>
      </c>
      <c r="M948" s="68" t="s">
        <v>441</v>
      </c>
      <c r="N948" s="68"/>
      <c r="O948" s="69" t="s">
        <v>645</v>
      </c>
      <c r="P948" s="69" t="s">
        <v>724</v>
      </c>
    </row>
    <row r="949" spans="1:16" ht="13.5" thickBot="1" x14ac:dyDescent="0.25">
      <c r="A949" s="58" t="str">
        <f t="shared" si="84"/>
        <v> AN 266.19 </v>
      </c>
      <c r="B949" s="30" t="str">
        <f t="shared" si="85"/>
        <v>I</v>
      </c>
      <c r="C949" s="58">
        <f t="shared" si="86"/>
        <v>28858.23</v>
      </c>
      <c r="D949" s="28" t="str">
        <f t="shared" si="87"/>
        <v>vis</v>
      </c>
      <c r="E949" s="66">
        <f>VLOOKUP(C949,Active!C$21:E$973,3,FALSE)</f>
        <v>-17232.936487777486</v>
      </c>
      <c r="F949" s="30" t="s">
        <v>425</v>
      </c>
      <c r="G949" s="28" t="str">
        <f t="shared" si="88"/>
        <v>28858.230</v>
      </c>
      <c r="H949" s="58">
        <f t="shared" si="89"/>
        <v>-15898</v>
      </c>
      <c r="I949" s="67" t="s">
        <v>776</v>
      </c>
      <c r="J949" s="68" t="s">
        <v>777</v>
      </c>
      <c r="K949" s="67">
        <v>-15898</v>
      </c>
      <c r="L949" s="67" t="s">
        <v>677</v>
      </c>
      <c r="M949" s="68" t="s">
        <v>441</v>
      </c>
      <c r="N949" s="68"/>
      <c r="O949" s="69" t="s">
        <v>645</v>
      </c>
      <c r="P949" s="69" t="s">
        <v>724</v>
      </c>
    </row>
    <row r="950" spans="1:16" ht="13.5" thickBot="1" x14ac:dyDescent="0.25">
      <c r="A950" s="58" t="str">
        <f t="shared" si="84"/>
        <v> AN 266.19 </v>
      </c>
      <c r="B950" s="30" t="str">
        <f t="shared" si="85"/>
        <v>I</v>
      </c>
      <c r="C950" s="58">
        <f t="shared" si="86"/>
        <v>28867.224999999999</v>
      </c>
      <c r="D950" s="28" t="str">
        <f t="shared" si="87"/>
        <v>vis</v>
      </c>
      <c r="E950" s="66">
        <f>VLOOKUP(C950,Active!C$21:E$973,3,FALSE)</f>
        <v>-17221.941476273489</v>
      </c>
      <c r="F950" s="30" t="s">
        <v>425</v>
      </c>
      <c r="G950" s="28" t="str">
        <f t="shared" si="88"/>
        <v>28867.225</v>
      </c>
      <c r="H950" s="58">
        <f t="shared" si="89"/>
        <v>-15887</v>
      </c>
      <c r="I950" s="67" t="s">
        <v>778</v>
      </c>
      <c r="J950" s="68" t="s">
        <v>779</v>
      </c>
      <c r="K950" s="67">
        <v>-15887</v>
      </c>
      <c r="L950" s="67" t="s">
        <v>780</v>
      </c>
      <c r="M950" s="68" t="s">
        <v>441</v>
      </c>
      <c r="N950" s="68"/>
      <c r="O950" s="69" t="s">
        <v>645</v>
      </c>
      <c r="P950" s="69" t="s">
        <v>724</v>
      </c>
    </row>
    <row r="951" spans="1:16" ht="13.5" thickBot="1" x14ac:dyDescent="0.25">
      <c r="A951" s="58" t="str">
        <f t="shared" si="84"/>
        <v> AN 276.179 </v>
      </c>
      <c r="B951" s="30" t="str">
        <f t="shared" si="85"/>
        <v>I</v>
      </c>
      <c r="C951" s="58">
        <f t="shared" si="86"/>
        <v>28991.554</v>
      </c>
      <c r="D951" s="28" t="str">
        <f t="shared" si="87"/>
        <v>vis</v>
      </c>
      <c r="E951" s="66">
        <f>VLOOKUP(C951,Active!C$21:E$973,3,FALSE)</f>
        <v>-17069.968292807072</v>
      </c>
      <c r="F951" s="30" t="s">
        <v>425</v>
      </c>
      <c r="G951" s="28" t="str">
        <f t="shared" si="88"/>
        <v>28991.554</v>
      </c>
      <c r="H951" s="58">
        <f t="shared" si="89"/>
        <v>-15735</v>
      </c>
      <c r="I951" s="67" t="s">
        <v>781</v>
      </c>
      <c r="J951" s="68" t="s">
        <v>782</v>
      </c>
      <c r="K951" s="67">
        <v>-15735</v>
      </c>
      <c r="L951" s="67" t="s">
        <v>783</v>
      </c>
      <c r="M951" s="68" t="s">
        <v>601</v>
      </c>
      <c r="N951" s="68"/>
      <c r="O951" s="69" t="s">
        <v>602</v>
      </c>
      <c r="P951" s="69" t="s">
        <v>603</v>
      </c>
    </row>
    <row r="952" spans="1:16" ht="13.5" thickBot="1" x14ac:dyDescent="0.25">
      <c r="A952" s="58" t="str">
        <f t="shared" si="84"/>
        <v> AAC 4.121 </v>
      </c>
      <c r="B952" s="30" t="str">
        <f t="shared" si="85"/>
        <v>I</v>
      </c>
      <c r="C952" s="58">
        <f t="shared" si="86"/>
        <v>29077.476999999999</v>
      </c>
      <c r="D952" s="28" t="str">
        <f t="shared" si="87"/>
        <v>vis</v>
      </c>
      <c r="E952" s="66">
        <f>VLOOKUP(C952,Active!C$21:E$973,3,FALSE)</f>
        <v>-16964.940569243103</v>
      </c>
      <c r="F952" s="30" t="s">
        <v>425</v>
      </c>
      <c r="G952" s="28" t="str">
        <f t="shared" si="88"/>
        <v>29077.477</v>
      </c>
      <c r="H952" s="58">
        <f t="shared" si="89"/>
        <v>-15630</v>
      </c>
      <c r="I952" s="67" t="s">
        <v>784</v>
      </c>
      <c r="J952" s="68" t="s">
        <v>785</v>
      </c>
      <c r="K952" s="67">
        <v>-15630</v>
      </c>
      <c r="L952" s="67" t="s">
        <v>771</v>
      </c>
      <c r="M952" s="68" t="s">
        <v>441</v>
      </c>
      <c r="N952" s="68"/>
      <c r="O952" s="69" t="s">
        <v>616</v>
      </c>
      <c r="P952" s="69" t="s">
        <v>688</v>
      </c>
    </row>
    <row r="953" spans="1:16" ht="13.5" thickBot="1" x14ac:dyDescent="0.25">
      <c r="A953" s="58" t="str">
        <f t="shared" si="84"/>
        <v> AAC 4.121 </v>
      </c>
      <c r="B953" s="30" t="str">
        <f t="shared" si="85"/>
        <v>I</v>
      </c>
      <c r="C953" s="58">
        <f t="shared" si="86"/>
        <v>29086.474999999999</v>
      </c>
      <c r="D953" s="28" t="str">
        <f t="shared" si="87"/>
        <v>vis</v>
      </c>
      <c r="E953" s="66">
        <f>VLOOKUP(C953,Active!C$21:E$973,3,FALSE)</f>
        <v>-16953.941890698025</v>
      </c>
      <c r="F953" s="30" t="s">
        <v>425</v>
      </c>
      <c r="G953" s="28" t="str">
        <f t="shared" si="88"/>
        <v>29086.475</v>
      </c>
      <c r="H953" s="58">
        <f t="shared" si="89"/>
        <v>-15619</v>
      </c>
      <c r="I953" s="67" t="s">
        <v>786</v>
      </c>
      <c r="J953" s="68" t="s">
        <v>787</v>
      </c>
      <c r="K953" s="67">
        <v>-15619</v>
      </c>
      <c r="L953" s="67" t="s">
        <v>780</v>
      </c>
      <c r="M953" s="68" t="s">
        <v>441</v>
      </c>
      <c r="N953" s="68"/>
      <c r="O953" s="69" t="s">
        <v>616</v>
      </c>
      <c r="P953" s="69" t="s">
        <v>688</v>
      </c>
    </row>
    <row r="954" spans="1:16" ht="13.5" thickBot="1" x14ac:dyDescent="0.25">
      <c r="A954" s="58" t="str">
        <f t="shared" si="84"/>
        <v> AN 276.179 </v>
      </c>
      <c r="B954" s="30" t="str">
        <f t="shared" si="85"/>
        <v>I</v>
      </c>
      <c r="C954" s="58">
        <f t="shared" si="86"/>
        <v>29104.460999999999</v>
      </c>
      <c r="D954" s="28" t="str">
        <f t="shared" si="87"/>
        <v>vis</v>
      </c>
      <c r="E954" s="66">
        <f>VLOOKUP(C954,Active!C$21:E$973,3,FALSE)</f>
        <v>-16931.956757078136</v>
      </c>
      <c r="F954" s="30" t="s">
        <v>425</v>
      </c>
      <c r="G954" s="28" t="str">
        <f t="shared" si="88"/>
        <v>29104.461</v>
      </c>
      <c r="H954" s="58">
        <f t="shared" si="89"/>
        <v>-15597</v>
      </c>
      <c r="I954" s="67" t="s">
        <v>788</v>
      </c>
      <c r="J954" s="68" t="s">
        <v>789</v>
      </c>
      <c r="K954" s="67">
        <v>-15597</v>
      </c>
      <c r="L954" s="67" t="s">
        <v>790</v>
      </c>
      <c r="M954" s="68" t="s">
        <v>601</v>
      </c>
      <c r="N954" s="68"/>
      <c r="O954" s="69" t="s">
        <v>602</v>
      </c>
      <c r="P954" s="69" t="s">
        <v>603</v>
      </c>
    </row>
    <row r="955" spans="1:16" ht="13.5" thickBot="1" x14ac:dyDescent="0.25">
      <c r="A955" s="58" t="str">
        <f t="shared" si="84"/>
        <v> AN 276.179 </v>
      </c>
      <c r="B955" s="30" t="str">
        <f t="shared" si="85"/>
        <v>I</v>
      </c>
      <c r="C955" s="58">
        <f t="shared" si="86"/>
        <v>29369.553</v>
      </c>
      <c r="D955" s="28" t="str">
        <f t="shared" si="87"/>
        <v>vis</v>
      </c>
      <c r="E955" s="66">
        <f>VLOOKUP(C955,Active!C$21:E$973,3,FALSE)</f>
        <v>-16607.922339110653</v>
      </c>
      <c r="F955" s="30" t="s">
        <v>425</v>
      </c>
      <c r="G955" s="28" t="str">
        <f t="shared" si="88"/>
        <v>29369.553</v>
      </c>
      <c r="H955" s="58">
        <f t="shared" si="89"/>
        <v>-15273</v>
      </c>
      <c r="I955" s="67" t="s">
        <v>791</v>
      </c>
      <c r="J955" s="68" t="s">
        <v>792</v>
      </c>
      <c r="K955" s="67">
        <v>-15273</v>
      </c>
      <c r="L955" s="67" t="s">
        <v>571</v>
      </c>
      <c r="M955" s="68" t="s">
        <v>601</v>
      </c>
      <c r="N955" s="68"/>
      <c r="O955" s="69" t="s">
        <v>602</v>
      </c>
      <c r="P955" s="69" t="s">
        <v>603</v>
      </c>
    </row>
    <row r="956" spans="1:16" ht="13.5" thickBot="1" x14ac:dyDescent="0.25">
      <c r="A956" s="58" t="str">
        <f t="shared" si="84"/>
        <v> AAC 4.121 </v>
      </c>
      <c r="B956" s="30" t="str">
        <f t="shared" si="85"/>
        <v>I</v>
      </c>
      <c r="C956" s="58">
        <f t="shared" si="86"/>
        <v>29379.352999999999</v>
      </c>
      <c r="D956" s="28" t="str">
        <f t="shared" si="87"/>
        <v>vis</v>
      </c>
      <c r="E956" s="66">
        <f>VLOOKUP(C956,Active!C$21:E$973,3,FALSE)</f>
        <v>-16595.943338250268</v>
      </c>
      <c r="F956" s="30" t="s">
        <v>425</v>
      </c>
      <c r="G956" s="28" t="str">
        <f t="shared" si="88"/>
        <v>29379.353</v>
      </c>
      <c r="H956" s="58">
        <f t="shared" si="89"/>
        <v>-15261</v>
      </c>
      <c r="I956" s="67" t="s">
        <v>793</v>
      </c>
      <c r="J956" s="68" t="s">
        <v>794</v>
      </c>
      <c r="K956" s="67">
        <v>-15261</v>
      </c>
      <c r="L956" s="67" t="s">
        <v>611</v>
      </c>
      <c r="M956" s="68" t="s">
        <v>441</v>
      </c>
      <c r="N956" s="68"/>
      <c r="O956" s="69" t="s">
        <v>616</v>
      </c>
      <c r="P956" s="69" t="s">
        <v>688</v>
      </c>
    </row>
    <row r="957" spans="1:16" ht="13.5" thickBot="1" x14ac:dyDescent="0.25">
      <c r="A957" s="58" t="str">
        <f t="shared" si="84"/>
        <v> HA 113.74 </v>
      </c>
      <c r="B957" s="30" t="str">
        <f t="shared" si="85"/>
        <v>I</v>
      </c>
      <c r="C957" s="58">
        <f t="shared" si="86"/>
        <v>29974.937999999998</v>
      </c>
      <c r="D957" s="28" t="str">
        <f t="shared" si="87"/>
        <v>vis</v>
      </c>
      <c r="E957" s="66">
        <f>VLOOKUP(C957,Active!C$21:E$973,3,FALSE)</f>
        <v>-15867.931784430599</v>
      </c>
      <c r="F957" s="30" t="s">
        <v>425</v>
      </c>
      <c r="G957" s="28" t="str">
        <f t="shared" si="88"/>
        <v>29974.938</v>
      </c>
      <c r="H957" s="58">
        <f t="shared" si="89"/>
        <v>-14533</v>
      </c>
      <c r="I957" s="67" t="s">
        <v>795</v>
      </c>
      <c r="J957" s="68" t="s">
        <v>796</v>
      </c>
      <c r="K957" s="67">
        <v>-14533</v>
      </c>
      <c r="L957" s="67" t="s">
        <v>695</v>
      </c>
      <c r="M957" s="68" t="s">
        <v>427</v>
      </c>
      <c r="N957" s="68"/>
      <c r="O957" s="69" t="s">
        <v>797</v>
      </c>
      <c r="P957" s="69" t="s">
        <v>798</v>
      </c>
    </row>
    <row r="958" spans="1:16" ht="13.5" thickBot="1" x14ac:dyDescent="0.25">
      <c r="A958" s="58" t="str">
        <f t="shared" si="84"/>
        <v> IODE 4.2.57 </v>
      </c>
      <c r="B958" s="30" t="str">
        <f t="shared" si="85"/>
        <v>I</v>
      </c>
      <c r="C958" s="58">
        <f t="shared" si="86"/>
        <v>30962.364000000001</v>
      </c>
      <c r="D958" s="28" t="str">
        <f t="shared" si="87"/>
        <v>vis</v>
      </c>
      <c r="E958" s="66">
        <f>VLOOKUP(C958,Active!C$21:E$973,3,FALSE)</f>
        <v>-14660.954549372724</v>
      </c>
      <c r="F958" s="30" t="s">
        <v>425</v>
      </c>
      <c r="G958" s="28" t="str">
        <f t="shared" si="88"/>
        <v>30962.364</v>
      </c>
      <c r="H958" s="58">
        <f t="shared" si="89"/>
        <v>-13326</v>
      </c>
      <c r="I958" s="67" t="s">
        <v>799</v>
      </c>
      <c r="J958" s="68" t="s">
        <v>800</v>
      </c>
      <c r="K958" s="67">
        <v>-13326</v>
      </c>
      <c r="L958" s="67" t="s">
        <v>600</v>
      </c>
      <c r="M958" s="68" t="s">
        <v>441</v>
      </c>
      <c r="N958" s="68"/>
      <c r="O958" s="69" t="s">
        <v>496</v>
      </c>
      <c r="P958" s="69" t="s">
        <v>497</v>
      </c>
    </row>
    <row r="959" spans="1:16" ht="13.5" thickBot="1" x14ac:dyDescent="0.25">
      <c r="A959" s="58" t="str">
        <f t="shared" si="84"/>
        <v> IODE 4.2.57 </v>
      </c>
      <c r="B959" s="30" t="str">
        <f t="shared" si="85"/>
        <v>I</v>
      </c>
      <c r="C959" s="58">
        <f t="shared" si="86"/>
        <v>30967.274000000001</v>
      </c>
      <c r="D959" s="28" t="str">
        <f t="shared" si="87"/>
        <v>vis</v>
      </c>
      <c r="E959" s="66">
        <f>VLOOKUP(C959,Active!C$21:E$973,3,FALSE)</f>
        <v>-14654.952825472265</v>
      </c>
      <c r="F959" s="30" t="s">
        <v>425</v>
      </c>
      <c r="G959" s="28" t="str">
        <f t="shared" si="88"/>
        <v>30967.274</v>
      </c>
      <c r="H959" s="58">
        <f t="shared" si="89"/>
        <v>-13320</v>
      </c>
      <c r="I959" s="67" t="s">
        <v>801</v>
      </c>
      <c r="J959" s="68" t="s">
        <v>802</v>
      </c>
      <c r="K959" s="67">
        <v>-13320</v>
      </c>
      <c r="L959" s="67" t="s">
        <v>803</v>
      </c>
      <c r="M959" s="68" t="s">
        <v>441</v>
      </c>
      <c r="N959" s="68"/>
      <c r="O959" s="69" t="s">
        <v>496</v>
      </c>
      <c r="P959" s="69" t="s">
        <v>497</v>
      </c>
    </row>
    <row r="960" spans="1:16" ht="13.5" thickBot="1" x14ac:dyDescent="0.25">
      <c r="A960" s="58" t="str">
        <f t="shared" si="84"/>
        <v> IODE 4.2.57 </v>
      </c>
      <c r="B960" s="30" t="str">
        <f t="shared" si="85"/>
        <v>I</v>
      </c>
      <c r="C960" s="58">
        <f t="shared" si="86"/>
        <v>30976.269</v>
      </c>
      <c r="D960" s="28" t="str">
        <f t="shared" si="87"/>
        <v>vis</v>
      </c>
      <c r="E960" s="66">
        <f>VLOOKUP(C960,Active!C$21:E$973,3,FALSE)</f>
        <v>-14643.957813968269</v>
      </c>
      <c r="F960" s="30" t="s">
        <v>425</v>
      </c>
      <c r="G960" s="28" t="str">
        <f t="shared" si="88"/>
        <v>30976.269</v>
      </c>
      <c r="H960" s="58">
        <f t="shared" si="89"/>
        <v>-13309</v>
      </c>
      <c r="I960" s="67" t="s">
        <v>804</v>
      </c>
      <c r="J960" s="68" t="s">
        <v>805</v>
      </c>
      <c r="K960" s="67">
        <v>-13309</v>
      </c>
      <c r="L960" s="67" t="s">
        <v>806</v>
      </c>
      <c r="M960" s="68" t="s">
        <v>441</v>
      </c>
      <c r="N960" s="68"/>
      <c r="O960" s="69" t="s">
        <v>496</v>
      </c>
      <c r="P960" s="69" t="s">
        <v>497</v>
      </c>
    </row>
    <row r="961" spans="1:16" ht="13.5" thickBot="1" x14ac:dyDescent="0.25">
      <c r="A961" s="58" t="str">
        <f t="shared" si="84"/>
        <v> AAC 4.121 </v>
      </c>
      <c r="B961" s="30" t="str">
        <f t="shared" si="85"/>
        <v>I</v>
      </c>
      <c r="C961" s="58">
        <f t="shared" si="86"/>
        <v>31596.385999999999</v>
      </c>
      <c r="D961" s="28" t="str">
        <f t="shared" si="87"/>
        <v>vis</v>
      </c>
      <c r="E961" s="66">
        <f>VLOOKUP(C961,Active!C$21:E$973,3,FALSE)</f>
        <v>-13885.959642892787</v>
      </c>
      <c r="F961" s="30" t="s">
        <v>425</v>
      </c>
      <c r="G961" s="28" t="str">
        <f t="shared" si="88"/>
        <v>31596.386</v>
      </c>
      <c r="H961" s="58">
        <f t="shared" si="89"/>
        <v>-12551</v>
      </c>
      <c r="I961" s="67" t="s">
        <v>807</v>
      </c>
      <c r="J961" s="68" t="s">
        <v>808</v>
      </c>
      <c r="K961" s="67">
        <v>-12551</v>
      </c>
      <c r="L961" s="67" t="s">
        <v>809</v>
      </c>
      <c r="M961" s="68" t="s">
        <v>441</v>
      </c>
      <c r="N961" s="68"/>
      <c r="O961" s="69" t="s">
        <v>616</v>
      </c>
      <c r="P961" s="69" t="s">
        <v>688</v>
      </c>
    </row>
    <row r="962" spans="1:16" ht="13.5" thickBot="1" x14ac:dyDescent="0.25">
      <c r="A962" s="58" t="str">
        <f t="shared" si="84"/>
        <v> AAC 4.121 </v>
      </c>
      <c r="B962" s="30" t="str">
        <f t="shared" si="85"/>
        <v>I</v>
      </c>
      <c r="C962" s="58">
        <f t="shared" si="86"/>
        <v>31605.384999999998</v>
      </c>
      <c r="D962" s="28" t="str">
        <f t="shared" si="87"/>
        <v>vis</v>
      </c>
      <c r="E962" s="66">
        <f>VLOOKUP(C962,Active!C$21:E$973,3,FALSE)</f>
        <v>-13874.959742000683</v>
      </c>
      <c r="F962" s="30" t="s">
        <v>425</v>
      </c>
      <c r="G962" s="28" t="str">
        <f t="shared" si="88"/>
        <v>31605.385</v>
      </c>
      <c r="H962" s="58">
        <f t="shared" si="89"/>
        <v>-12540</v>
      </c>
      <c r="I962" s="67" t="s">
        <v>810</v>
      </c>
      <c r="J962" s="68" t="s">
        <v>811</v>
      </c>
      <c r="K962" s="67">
        <v>-12540</v>
      </c>
      <c r="L962" s="67" t="s">
        <v>809</v>
      </c>
      <c r="M962" s="68" t="s">
        <v>441</v>
      </c>
      <c r="N962" s="68"/>
      <c r="O962" s="69" t="s">
        <v>616</v>
      </c>
      <c r="P962" s="69" t="s">
        <v>688</v>
      </c>
    </row>
    <row r="963" spans="1:16" ht="13.5" thickBot="1" x14ac:dyDescent="0.25">
      <c r="A963" s="58" t="str">
        <f t="shared" si="84"/>
        <v> AAC 4.121 </v>
      </c>
      <c r="B963" s="30" t="str">
        <f t="shared" si="85"/>
        <v>I</v>
      </c>
      <c r="C963" s="58">
        <f t="shared" si="86"/>
        <v>31627.473000000002</v>
      </c>
      <c r="D963" s="28" t="str">
        <f t="shared" si="87"/>
        <v>vis</v>
      </c>
      <c r="E963" s="66">
        <f>VLOOKUP(C963,Active!C$21:E$973,3,FALSE)</f>
        <v>-13847.960540877802</v>
      </c>
      <c r="F963" s="30" t="s">
        <v>425</v>
      </c>
      <c r="G963" s="28" t="str">
        <f t="shared" si="88"/>
        <v>31627.473</v>
      </c>
      <c r="H963" s="58">
        <f t="shared" si="89"/>
        <v>-12513</v>
      </c>
      <c r="I963" s="67" t="s">
        <v>812</v>
      </c>
      <c r="J963" s="68" t="s">
        <v>813</v>
      </c>
      <c r="K963" s="67">
        <v>-12513</v>
      </c>
      <c r="L963" s="67" t="s">
        <v>809</v>
      </c>
      <c r="M963" s="68" t="s">
        <v>441</v>
      </c>
      <c r="N963" s="68"/>
      <c r="O963" s="69" t="s">
        <v>616</v>
      </c>
      <c r="P963" s="69" t="s">
        <v>688</v>
      </c>
    </row>
    <row r="964" spans="1:16" ht="13.5" thickBot="1" x14ac:dyDescent="0.25">
      <c r="A964" s="58" t="str">
        <f t="shared" si="84"/>
        <v> AAC 4.121 </v>
      </c>
      <c r="B964" s="30" t="str">
        <f t="shared" si="85"/>
        <v>I</v>
      </c>
      <c r="C964" s="58">
        <f t="shared" si="86"/>
        <v>31654.473000000002</v>
      </c>
      <c r="D964" s="28" t="str">
        <f t="shared" si="87"/>
        <v>vis</v>
      </c>
      <c r="E964" s="66">
        <f>VLOOKUP(C964,Active!C$21:E$973,3,FALSE)</f>
        <v>-13814.957171160413</v>
      </c>
      <c r="F964" s="30" t="s">
        <v>425</v>
      </c>
      <c r="G964" s="28" t="str">
        <f t="shared" si="88"/>
        <v>31654.473</v>
      </c>
      <c r="H964" s="58">
        <f t="shared" si="89"/>
        <v>-12480</v>
      </c>
      <c r="I964" s="67" t="s">
        <v>814</v>
      </c>
      <c r="J964" s="68" t="s">
        <v>815</v>
      </c>
      <c r="K964" s="67">
        <v>-12480</v>
      </c>
      <c r="L964" s="67" t="s">
        <v>806</v>
      </c>
      <c r="M964" s="68" t="s">
        <v>441</v>
      </c>
      <c r="N964" s="68"/>
      <c r="O964" s="69" t="s">
        <v>616</v>
      </c>
      <c r="P964" s="69" t="s">
        <v>688</v>
      </c>
    </row>
    <row r="965" spans="1:16" ht="13.5" thickBot="1" x14ac:dyDescent="0.25">
      <c r="A965" s="58" t="str">
        <f t="shared" si="84"/>
        <v> AAC 4.121 </v>
      </c>
      <c r="B965" s="30" t="str">
        <f t="shared" si="85"/>
        <v>I</v>
      </c>
      <c r="C965" s="58">
        <f t="shared" si="86"/>
        <v>31681.464</v>
      </c>
      <c r="D965" s="28" t="str">
        <f t="shared" si="87"/>
        <v>vis</v>
      </c>
      <c r="E965" s="66">
        <f>VLOOKUP(C965,Active!C$21:E$973,3,FALSE)</f>
        <v>-13781.964802566265</v>
      </c>
      <c r="F965" s="30" t="s">
        <v>425</v>
      </c>
      <c r="G965" s="28" t="str">
        <f t="shared" si="88"/>
        <v>31681.464</v>
      </c>
      <c r="H965" s="58">
        <f t="shared" si="89"/>
        <v>-12447</v>
      </c>
      <c r="I965" s="67" t="s">
        <v>816</v>
      </c>
      <c r="J965" s="68" t="s">
        <v>817</v>
      </c>
      <c r="K965" s="67">
        <v>-12447</v>
      </c>
      <c r="L965" s="67" t="s">
        <v>818</v>
      </c>
      <c r="M965" s="68" t="s">
        <v>441</v>
      </c>
      <c r="N965" s="68"/>
      <c r="O965" s="69" t="s">
        <v>616</v>
      </c>
      <c r="P965" s="69" t="s">
        <v>688</v>
      </c>
    </row>
    <row r="966" spans="1:16" ht="13.5" thickBot="1" x14ac:dyDescent="0.25">
      <c r="A966" s="58" t="str">
        <f t="shared" si="84"/>
        <v> AAC 4.121 </v>
      </c>
      <c r="B966" s="30" t="str">
        <f t="shared" si="85"/>
        <v>I</v>
      </c>
      <c r="C966" s="58">
        <f t="shared" si="86"/>
        <v>31704.375</v>
      </c>
      <c r="D966" s="28" t="str">
        <f t="shared" si="87"/>
        <v>vis</v>
      </c>
      <c r="E966" s="66">
        <f>VLOOKUP(C966,Active!C$21:E$973,3,FALSE)</f>
        <v>-13753.959609840522</v>
      </c>
      <c r="F966" s="30" t="s">
        <v>425</v>
      </c>
      <c r="G966" s="28" t="str">
        <f t="shared" si="88"/>
        <v>31704.375</v>
      </c>
      <c r="H966" s="58">
        <f t="shared" si="89"/>
        <v>-12419</v>
      </c>
      <c r="I966" s="67" t="s">
        <v>819</v>
      </c>
      <c r="J966" s="68" t="s">
        <v>820</v>
      </c>
      <c r="K966" s="67">
        <v>-12419</v>
      </c>
      <c r="L966" s="67" t="s">
        <v>809</v>
      </c>
      <c r="M966" s="68" t="s">
        <v>441</v>
      </c>
      <c r="N966" s="68"/>
      <c r="O966" s="69" t="s">
        <v>616</v>
      </c>
      <c r="P966" s="69" t="s">
        <v>688</v>
      </c>
    </row>
    <row r="967" spans="1:16" ht="13.5" thickBot="1" x14ac:dyDescent="0.25">
      <c r="A967" s="58" t="str">
        <f t="shared" si="84"/>
        <v> AAC 4.121 </v>
      </c>
      <c r="B967" s="30" t="str">
        <f t="shared" si="85"/>
        <v>I</v>
      </c>
      <c r="C967" s="58">
        <f t="shared" si="86"/>
        <v>31713.371999999999</v>
      </c>
      <c r="D967" s="28" t="str">
        <f t="shared" si="87"/>
        <v>vis</v>
      </c>
      <c r="E967" s="66">
        <f>VLOOKUP(C967,Active!C$21:E$973,3,FALSE)</f>
        <v>-13742.962153642471</v>
      </c>
      <c r="F967" s="30" t="s">
        <v>425</v>
      </c>
      <c r="G967" s="28" t="str">
        <f t="shared" si="88"/>
        <v>31713.372</v>
      </c>
      <c r="H967" s="58">
        <f t="shared" si="89"/>
        <v>-12408</v>
      </c>
      <c r="I967" s="67" t="s">
        <v>821</v>
      </c>
      <c r="J967" s="68" t="s">
        <v>822</v>
      </c>
      <c r="K967" s="67">
        <v>-12408</v>
      </c>
      <c r="L967" s="67" t="s">
        <v>823</v>
      </c>
      <c r="M967" s="68" t="s">
        <v>441</v>
      </c>
      <c r="N967" s="68"/>
      <c r="O967" s="69" t="s">
        <v>616</v>
      </c>
      <c r="P967" s="69" t="s">
        <v>688</v>
      </c>
    </row>
    <row r="968" spans="1:16" ht="13.5" thickBot="1" x14ac:dyDescent="0.25">
      <c r="A968" s="58" t="str">
        <f t="shared" si="84"/>
        <v> AAC 4.117 </v>
      </c>
      <c r="B968" s="30" t="str">
        <f t="shared" si="85"/>
        <v>I</v>
      </c>
      <c r="C968" s="58">
        <f t="shared" si="86"/>
        <v>32478.284</v>
      </c>
      <c r="D968" s="28" t="str">
        <f t="shared" si="87"/>
        <v>vis</v>
      </c>
      <c r="E968" s="66">
        <f>VLOOKUP(C968,Active!C$21:E$973,3,FALSE)</f>
        <v>-12807.97424485479</v>
      </c>
      <c r="F968" s="30" t="s">
        <v>425</v>
      </c>
      <c r="G968" s="28" t="str">
        <f t="shared" si="88"/>
        <v>32478.284</v>
      </c>
      <c r="H968" s="58">
        <f t="shared" si="89"/>
        <v>-11473</v>
      </c>
      <c r="I968" s="67" t="s">
        <v>824</v>
      </c>
      <c r="J968" s="68" t="s">
        <v>825</v>
      </c>
      <c r="K968" s="67">
        <v>-11473</v>
      </c>
      <c r="L968" s="67" t="s">
        <v>826</v>
      </c>
      <c r="M968" s="68" t="s">
        <v>441</v>
      </c>
      <c r="N968" s="68"/>
      <c r="O968" s="69" t="s">
        <v>827</v>
      </c>
      <c r="P968" s="69" t="s">
        <v>828</v>
      </c>
    </row>
    <row r="969" spans="1:16" ht="13.5" thickBot="1" x14ac:dyDescent="0.25">
      <c r="A969" s="58" t="str">
        <f t="shared" si="84"/>
        <v> STBB 9 </v>
      </c>
      <c r="B969" s="30" t="str">
        <f t="shared" si="85"/>
        <v>I</v>
      </c>
      <c r="C969" s="58">
        <f t="shared" si="86"/>
        <v>32752.351999999999</v>
      </c>
      <c r="D969" s="28" t="str">
        <f t="shared" si="87"/>
        <v>vis</v>
      </c>
      <c r="E969" s="66">
        <f>VLOOKUP(C969,Active!C$21:E$973,3,FALSE)</f>
        <v>-12472.968039976813</v>
      </c>
      <c r="F969" s="30" t="s">
        <v>425</v>
      </c>
      <c r="G969" s="28" t="str">
        <f t="shared" si="88"/>
        <v>32752.352</v>
      </c>
      <c r="H969" s="58">
        <f t="shared" si="89"/>
        <v>-11138</v>
      </c>
      <c r="I969" s="67" t="s">
        <v>829</v>
      </c>
      <c r="J969" s="68" t="s">
        <v>830</v>
      </c>
      <c r="K969" s="67">
        <v>-11138</v>
      </c>
      <c r="L969" s="67" t="s">
        <v>783</v>
      </c>
      <c r="M969" s="68" t="s">
        <v>427</v>
      </c>
      <c r="N969" s="68"/>
      <c r="O969" s="69" t="s">
        <v>831</v>
      </c>
      <c r="P969" s="69" t="s">
        <v>832</v>
      </c>
    </row>
    <row r="970" spans="1:16" ht="13.5" thickBot="1" x14ac:dyDescent="0.25">
      <c r="A970" s="58" t="str">
        <f t="shared" si="84"/>
        <v> STBB 9 </v>
      </c>
      <c r="B970" s="30" t="str">
        <f t="shared" si="85"/>
        <v>I</v>
      </c>
      <c r="C970" s="58">
        <f t="shared" si="86"/>
        <v>32765.448</v>
      </c>
      <c r="D970" s="28" t="str">
        <f t="shared" si="87"/>
        <v>vis</v>
      </c>
      <c r="E970" s="66">
        <f>VLOOKUP(C970,Active!C$21:E$973,3,FALSE)</f>
        <v>-12456.960183316851</v>
      </c>
      <c r="F970" s="30" t="s">
        <v>425</v>
      </c>
      <c r="G970" s="28" t="str">
        <f t="shared" si="88"/>
        <v>32765.448</v>
      </c>
      <c r="H970" s="58">
        <f t="shared" si="89"/>
        <v>-11122</v>
      </c>
      <c r="I970" s="67" t="s">
        <v>833</v>
      </c>
      <c r="J970" s="68" t="s">
        <v>834</v>
      </c>
      <c r="K970" s="67">
        <v>-11122</v>
      </c>
      <c r="L970" s="67" t="s">
        <v>809</v>
      </c>
      <c r="M970" s="68" t="s">
        <v>427</v>
      </c>
      <c r="N970" s="68"/>
      <c r="O970" s="69" t="s">
        <v>831</v>
      </c>
      <c r="P970" s="69" t="s">
        <v>832</v>
      </c>
    </row>
    <row r="971" spans="1:16" ht="13.5" thickBot="1" x14ac:dyDescent="0.25">
      <c r="A971" s="58" t="str">
        <f t="shared" ref="A971:A1034" si="90">P971</f>
        <v> AAC 4.117 </v>
      </c>
      <c r="B971" s="30" t="str">
        <f t="shared" ref="B971:B1034" si="91">IF(H971=INT(H971),"I","II")</f>
        <v>I</v>
      </c>
      <c r="C971" s="58">
        <f t="shared" ref="C971:C1034" si="92">1*G971</f>
        <v>32788.345999999998</v>
      </c>
      <c r="D971" s="28" t="str">
        <f t="shared" ref="D971:D1034" si="93">VLOOKUP(F971,I$1:J$5,2,FALSE)</f>
        <v>vis</v>
      </c>
      <c r="E971" s="66">
        <f>VLOOKUP(C971,Active!C$21:E$973,3,FALSE)</f>
        <v>-12428.970881102456</v>
      </c>
      <c r="F971" s="30" t="s">
        <v>425</v>
      </c>
      <c r="G971" s="28" t="str">
        <f t="shared" ref="G971:G1034" si="94">MID(I971,3,LEN(I971)-3)</f>
        <v>32788.346</v>
      </c>
      <c r="H971" s="58">
        <f t="shared" ref="H971:H1034" si="95">1*K971</f>
        <v>-11094</v>
      </c>
      <c r="I971" s="67" t="s">
        <v>835</v>
      </c>
      <c r="J971" s="68" t="s">
        <v>836</v>
      </c>
      <c r="K971" s="67">
        <v>-11094</v>
      </c>
      <c r="L971" s="67" t="s">
        <v>837</v>
      </c>
      <c r="M971" s="68" t="s">
        <v>441</v>
      </c>
      <c r="N971" s="68"/>
      <c r="O971" s="69" t="s">
        <v>827</v>
      </c>
      <c r="P971" s="69" t="s">
        <v>828</v>
      </c>
    </row>
    <row r="972" spans="1:16" ht="13.5" thickBot="1" x14ac:dyDescent="0.25">
      <c r="A972" s="58" t="str">
        <f t="shared" si="90"/>
        <v> STBB 9 </v>
      </c>
      <c r="B972" s="30" t="str">
        <f t="shared" si="91"/>
        <v>I</v>
      </c>
      <c r="C972" s="58">
        <f t="shared" si="92"/>
        <v>32806.349000000002</v>
      </c>
      <c r="D972" s="28" t="str">
        <f t="shared" si="93"/>
        <v>vis</v>
      </c>
      <c r="E972" s="66">
        <f>VLOOKUP(C972,Active!C$21:E$973,3,FALSE)</f>
        <v>-12406.964967583112</v>
      </c>
      <c r="F972" s="30" t="s">
        <v>425</v>
      </c>
      <c r="G972" s="28" t="str">
        <f t="shared" si="94"/>
        <v>32806.349</v>
      </c>
      <c r="H972" s="58">
        <f t="shared" si="95"/>
        <v>-11072</v>
      </c>
      <c r="I972" s="67" t="s">
        <v>838</v>
      </c>
      <c r="J972" s="68" t="s">
        <v>839</v>
      </c>
      <c r="K972" s="67">
        <v>-11072</v>
      </c>
      <c r="L972" s="67" t="s">
        <v>818</v>
      </c>
      <c r="M972" s="68" t="s">
        <v>427</v>
      </c>
      <c r="N972" s="68"/>
      <c r="O972" s="69" t="s">
        <v>831</v>
      </c>
      <c r="P972" s="69" t="s">
        <v>832</v>
      </c>
    </row>
    <row r="973" spans="1:16" ht="13.5" thickBot="1" x14ac:dyDescent="0.25">
      <c r="A973" s="58" t="str">
        <f t="shared" si="90"/>
        <v> STBB 9 </v>
      </c>
      <c r="B973" s="30" t="str">
        <f t="shared" si="91"/>
        <v>I</v>
      </c>
      <c r="C973" s="58">
        <f t="shared" si="92"/>
        <v>32820.25</v>
      </c>
      <c r="D973" s="28" t="str">
        <f t="shared" si="93"/>
        <v>vis</v>
      </c>
      <c r="E973" s="66">
        <f>VLOOKUP(C973,Active!C$21:E$973,3,FALSE)</f>
        <v>-12389.973121566765</v>
      </c>
      <c r="F973" s="30" t="s">
        <v>425</v>
      </c>
      <c r="G973" s="28" t="str">
        <f t="shared" si="94"/>
        <v>32820.250</v>
      </c>
      <c r="H973" s="58">
        <f t="shared" si="95"/>
        <v>-11055</v>
      </c>
      <c r="I973" s="67" t="s">
        <v>840</v>
      </c>
      <c r="J973" s="68" t="s">
        <v>841</v>
      </c>
      <c r="K973" s="67">
        <v>-11055</v>
      </c>
      <c r="L973" s="67" t="s">
        <v>842</v>
      </c>
      <c r="M973" s="68" t="s">
        <v>427</v>
      </c>
      <c r="N973" s="68"/>
      <c r="O973" s="69" t="s">
        <v>831</v>
      </c>
      <c r="P973" s="69" t="s">
        <v>832</v>
      </c>
    </row>
    <row r="974" spans="1:16" ht="13.5" thickBot="1" x14ac:dyDescent="0.25">
      <c r="A974" s="58" t="str">
        <f t="shared" si="90"/>
        <v> STBB 9 </v>
      </c>
      <c r="B974" s="30" t="str">
        <f t="shared" si="91"/>
        <v>I</v>
      </c>
      <c r="C974" s="58">
        <f t="shared" si="92"/>
        <v>32824.343999999997</v>
      </c>
      <c r="D974" s="28" t="str">
        <f t="shared" si="93"/>
        <v>vis</v>
      </c>
      <c r="E974" s="66">
        <f>VLOOKUP(C974,Active!C$21:E$973,3,FALSE)</f>
        <v>-12384.96883283999</v>
      </c>
      <c r="F974" s="30" t="s">
        <v>425</v>
      </c>
      <c r="G974" s="28" t="str">
        <f t="shared" si="94"/>
        <v>32824.344</v>
      </c>
      <c r="H974" s="58">
        <f t="shared" si="95"/>
        <v>-11050</v>
      </c>
      <c r="I974" s="67" t="s">
        <v>843</v>
      </c>
      <c r="J974" s="68" t="s">
        <v>844</v>
      </c>
      <c r="K974" s="67">
        <v>-11050</v>
      </c>
      <c r="L974" s="67" t="s">
        <v>783</v>
      </c>
      <c r="M974" s="68" t="s">
        <v>427</v>
      </c>
      <c r="N974" s="68"/>
      <c r="O974" s="69" t="s">
        <v>831</v>
      </c>
      <c r="P974" s="69" t="s">
        <v>832</v>
      </c>
    </row>
    <row r="975" spans="1:16" ht="13.5" thickBot="1" x14ac:dyDescent="0.25">
      <c r="A975" s="58" t="str">
        <f t="shared" si="90"/>
        <v> STBB 9 </v>
      </c>
      <c r="B975" s="30" t="str">
        <f t="shared" si="91"/>
        <v>I</v>
      </c>
      <c r="C975" s="58">
        <f t="shared" si="92"/>
        <v>32829.252</v>
      </c>
      <c r="D975" s="28" t="str">
        <f t="shared" si="93"/>
        <v>vis</v>
      </c>
      <c r="E975" s="66">
        <f>VLOOKUP(C975,Active!C$21:E$973,3,FALSE)</f>
        <v>-12378.969553633582</v>
      </c>
      <c r="F975" s="30" t="s">
        <v>425</v>
      </c>
      <c r="G975" s="28" t="str">
        <f t="shared" si="94"/>
        <v>32829.252</v>
      </c>
      <c r="H975" s="58">
        <f t="shared" si="95"/>
        <v>-11044</v>
      </c>
      <c r="I975" s="67" t="s">
        <v>845</v>
      </c>
      <c r="J975" s="68" t="s">
        <v>846</v>
      </c>
      <c r="K975" s="67">
        <v>-11044</v>
      </c>
      <c r="L975" s="67" t="s">
        <v>847</v>
      </c>
      <c r="M975" s="68" t="s">
        <v>427</v>
      </c>
      <c r="N975" s="68"/>
      <c r="O975" s="69" t="s">
        <v>831</v>
      </c>
      <c r="P975" s="69" t="s">
        <v>832</v>
      </c>
    </row>
    <row r="976" spans="1:16" ht="13.5" thickBot="1" x14ac:dyDescent="0.25">
      <c r="A976" s="58" t="str">
        <f t="shared" si="90"/>
        <v> STBB 9 </v>
      </c>
      <c r="B976" s="30" t="str">
        <f t="shared" si="91"/>
        <v>I</v>
      </c>
      <c r="C976" s="58">
        <f t="shared" si="92"/>
        <v>32847.25</v>
      </c>
      <c r="D976" s="28" t="str">
        <f t="shared" si="93"/>
        <v>vis</v>
      </c>
      <c r="E976" s="66">
        <f>VLOOKUP(C976,Active!C$21:E$973,3,FALSE)</f>
        <v>-12356.969751849376</v>
      </c>
      <c r="F976" s="30" t="s">
        <v>425</v>
      </c>
      <c r="G976" s="28" t="str">
        <f t="shared" si="94"/>
        <v>32847.250</v>
      </c>
      <c r="H976" s="58">
        <f t="shared" si="95"/>
        <v>-11022</v>
      </c>
      <c r="I976" s="67" t="s">
        <v>848</v>
      </c>
      <c r="J976" s="68" t="s">
        <v>849</v>
      </c>
      <c r="K976" s="67">
        <v>-11022</v>
      </c>
      <c r="L976" s="67" t="s">
        <v>847</v>
      </c>
      <c r="M976" s="68" t="s">
        <v>427</v>
      </c>
      <c r="N976" s="68"/>
      <c r="O976" s="69" t="s">
        <v>831</v>
      </c>
      <c r="P976" s="69" t="s">
        <v>832</v>
      </c>
    </row>
    <row r="977" spans="1:16" ht="13.5" thickBot="1" x14ac:dyDescent="0.25">
      <c r="A977" s="58" t="str">
        <f t="shared" si="90"/>
        <v> AAC 4.117 </v>
      </c>
      <c r="B977" s="30" t="str">
        <f t="shared" si="91"/>
        <v>I</v>
      </c>
      <c r="C977" s="58">
        <f t="shared" si="92"/>
        <v>33003.504000000001</v>
      </c>
      <c r="D977" s="28" t="str">
        <f t="shared" si="93"/>
        <v>vis</v>
      </c>
      <c r="E977" s="66">
        <f>VLOOKUP(C977,Active!C$21:E$973,3,FALSE)</f>
        <v>-12165.973139559712</v>
      </c>
      <c r="F977" s="30" t="s">
        <v>425</v>
      </c>
      <c r="G977" s="28" t="str">
        <f t="shared" si="94"/>
        <v>33003.504</v>
      </c>
      <c r="H977" s="58">
        <f t="shared" si="95"/>
        <v>-10831</v>
      </c>
      <c r="I977" s="67" t="s">
        <v>850</v>
      </c>
      <c r="J977" s="68" t="s">
        <v>851</v>
      </c>
      <c r="K977" s="67">
        <v>-10831</v>
      </c>
      <c r="L977" s="67" t="s">
        <v>842</v>
      </c>
      <c r="M977" s="68" t="s">
        <v>441</v>
      </c>
      <c r="N977" s="68"/>
      <c r="O977" s="69" t="s">
        <v>827</v>
      </c>
      <c r="P977" s="69" t="s">
        <v>828</v>
      </c>
    </row>
    <row r="978" spans="1:16" ht="13.5" thickBot="1" x14ac:dyDescent="0.25">
      <c r="A978" s="58" t="str">
        <f t="shared" si="90"/>
        <v> AAC 4.117 </v>
      </c>
      <c r="B978" s="30" t="str">
        <f t="shared" si="91"/>
        <v>I</v>
      </c>
      <c r="C978" s="58">
        <f t="shared" si="92"/>
        <v>33030.502</v>
      </c>
      <c r="D978" s="28" t="str">
        <f t="shared" si="93"/>
        <v>vis</v>
      </c>
      <c r="E978" s="66">
        <f>VLOOKUP(C978,Active!C$21:E$973,3,FALSE)</f>
        <v>-12132.972214536378</v>
      </c>
      <c r="F978" s="30" t="s">
        <v>425</v>
      </c>
      <c r="G978" s="28" t="str">
        <f t="shared" si="94"/>
        <v>33030.502</v>
      </c>
      <c r="H978" s="58">
        <f t="shared" si="95"/>
        <v>-10798</v>
      </c>
      <c r="I978" s="67" t="s">
        <v>852</v>
      </c>
      <c r="J978" s="68" t="s">
        <v>853</v>
      </c>
      <c r="K978" s="67">
        <v>-10798</v>
      </c>
      <c r="L978" s="67" t="s">
        <v>854</v>
      </c>
      <c r="M978" s="68" t="s">
        <v>441</v>
      </c>
      <c r="N978" s="68"/>
      <c r="O978" s="69" t="s">
        <v>827</v>
      </c>
      <c r="P978" s="69" t="s">
        <v>828</v>
      </c>
    </row>
    <row r="979" spans="1:16" ht="13.5" thickBot="1" x14ac:dyDescent="0.25">
      <c r="A979" s="58" t="str">
        <f t="shared" si="90"/>
        <v> AAC 5.76 </v>
      </c>
      <c r="B979" s="30" t="str">
        <f t="shared" si="91"/>
        <v>I</v>
      </c>
      <c r="C979" s="58">
        <f t="shared" si="92"/>
        <v>33039.502</v>
      </c>
      <c r="D979" s="28" t="str">
        <f t="shared" si="93"/>
        <v>vis</v>
      </c>
      <c r="E979" s="66">
        <f>VLOOKUP(C979,Active!C$21:E$973,3,FALSE)</f>
        <v>-12121.971091297248</v>
      </c>
      <c r="F979" s="30" t="s">
        <v>425</v>
      </c>
      <c r="G979" s="28" t="str">
        <f t="shared" si="94"/>
        <v>33039.502</v>
      </c>
      <c r="H979" s="58">
        <f t="shared" si="95"/>
        <v>-10787</v>
      </c>
      <c r="I979" s="67" t="s">
        <v>855</v>
      </c>
      <c r="J979" s="68" t="s">
        <v>856</v>
      </c>
      <c r="K979" s="67">
        <v>-10787</v>
      </c>
      <c r="L979" s="67" t="s">
        <v>837</v>
      </c>
      <c r="M979" s="68" t="s">
        <v>441</v>
      </c>
      <c r="N979" s="68"/>
      <c r="O979" s="69" t="s">
        <v>827</v>
      </c>
      <c r="P979" s="69" t="s">
        <v>857</v>
      </c>
    </row>
    <row r="980" spans="1:16" ht="13.5" thickBot="1" x14ac:dyDescent="0.25">
      <c r="A980" s="58" t="str">
        <f t="shared" si="90"/>
        <v> AAC 5.76 </v>
      </c>
      <c r="B980" s="30" t="str">
        <f t="shared" si="91"/>
        <v>I</v>
      </c>
      <c r="C980" s="58">
        <f t="shared" si="92"/>
        <v>33066.504000000001</v>
      </c>
      <c r="D980" s="28" t="str">
        <f t="shared" si="93"/>
        <v>vis</v>
      </c>
      <c r="E980" s="66">
        <f>VLOOKUP(C980,Active!C$21:E$973,3,FALSE)</f>
        <v>-12088.965276885805</v>
      </c>
      <c r="F980" s="30" t="s">
        <v>425</v>
      </c>
      <c r="G980" s="28" t="str">
        <f t="shared" si="94"/>
        <v>33066.504</v>
      </c>
      <c r="H980" s="58">
        <f t="shared" si="95"/>
        <v>-10754</v>
      </c>
      <c r="I980" s="67" t="s">
        <v>858</v>
      </c>
      <c r="J980" s="68" t="s">
        <v>859</v>
      </c>
      <c r="K980" s="67">
        <v>-10754</v>
      </c>
      <c r="L980" s="67" t="s">
        <v>818</v>
      </c>
      <c r="M980" s="68" t="s">
        <v>441</v>
      </c>
      <c r="N980" s="68"/>
      <c r="O980" s="69" t="s">
        <v>827</v>
      </c>
      <c r="P980" s="69" t="s">
        <v>857</v>
      </c>
    </row>
    <row r="981" spans="1:16" ht="13.5" thickBot="1" x14ac:dyDescent="0.25">
      <c r="A981" s="58" t="str">
        <f t="shared" si="90"/>
        <v> STBB 9 </v>
      </c>
      <c r="B981" s="30" t="str">
        <f t="shared" si="91"/>
        <v>I</v>
      </c>
      <c r="C981" s="58">
        <f t="shared" si="92"/>
        <v>33116.406000000003</v>
      </c>
      <c r="D981" s="28" t="str">
        <f t="shared" si="93"/>
        <v>vis</v>
      </c>
      <c r="E981" s="66">
        <f>VLOOKUP(C981,Active!C$21:E$973,3,FALSE)</f>
        <v>-12027.967715565908</v>
      </c>
      <c r="F981" s="30" t="s">
        <v>425</v>
      </c>
      <c r="G981" s="28" t="str">
        <f t="shared" si="94"/>
        <v>33116.406</v>
      </c>
      <c r="H981" s="58">
        <f t="shared" si="95"/>
        <v>-10693</v>
      </c>
      <c r="I981" s="67" t="s">
        <v>860</v>
      </c>
      <c r="J981" s="68" t="s">
        <v>861</v>
      </c>
      <c r="K981" s="67">
        <v>-10693</v>
      </c>
      <c r="L981" s="67" t="s">
        <v>862</v>
      </c>
      <c r="M981" s="68" t="s">
        <v>427</v>
      </c>
      <c r="N981" s="68"/>
      <c r="O981" s="69" t="s">
        <v>831</v>
      </c>
      <c r="P981" s="69" t="s">
        <v>832</v>
      </c>
    </row>
    <row r="982" spans="1:16" ht="13.5" thickBot="1" x14ac:dyDescent="0.25">
      <c r="A982" s="58" t="str">
        <f t="shared" si="90"/>
        <v> STBB 9 </v>
      </c>
      <c r="B982" s="30" t="str">
        <f t="shared" si="91"/>
        <v>I</v>
      </c>
      <c r="C982" s="58">
        <f t="shared" si="92"/>
        <v>33125.406999999999</v>
      </c>
      <c r="D982" s="28" t="str">
        <f t="shared" si="93"/>
        <v>vis</v>
      </c>
      <c r="E982" s="66">
        <f>VLOOKUP(C982,Active!C$21:E$973,3,FALSE)</f>
        <v>-12016.965369979756</v>
      </c>
      <c r="F982" s="30" t="s">
        <v>425</v>
      </c>
      <c r="G982" s="28" t="str">
        <f t="shared" si="94"/>
        <v>33125.407</v>
      </c>
      <c r="H982" s="58">
        <f t="shared" si="95"/>
        <v>-10682</v>
      </c>
      <c r="I982" s="67" t="s">
        <v>863</v>
      </c>
      <c r="J982" s="68" t="s">
        <v>864</v>
      </c>
      <c r="K982" s="67">
        <v>-10682</v>
      </c>
      <c r="L982" s="67" t="s">
        <v>818</v>
      </c>
      <c r="M982" s="68" t="s">
        <v>427</v>
      </c>
      <c r="N982" s="68"/>
      <c r="O982" s="69" t="s">
        <v>831</v>
      </c>
      <c r="P982" s="69" t="s">
        <v>832</v>
      </c>
    </row>
    <row r="983" spans="1:16" ht="13.5" thickBot="1" x14ac:dyDescent="0.25">
      <c r="A983" s="58" t="str">
        <f t="shared" si="90"/>
        <v> STBB 9 </v>
      </c>
      <c r="B983" s="30" t="str">
        <f t="shared" si="91"/>
        <v>I</v>
      </c>
      <c r="C983" s="58">
        <f t="shared" si="92"/>
        <v>33152.400000000001</v>
      </c>
      <c r="D983" s="28" t="str">
        <f t="shared" si="93"/>
        <v>vis</v>
      </c>
      <c r="E983" s="66">
        <f>VLOOKUP(C983,Active!C$21:E$973,3,FALSE)</f>
        <v>-11983.970556691551</v>
      </c>
      <c r="F983" s="30" t="s">
        <v>425</v>
      </c>
      <c r="G983" s="28" t="str">
        <f t="shared" si="94"/>
        <v>33152.400</v>
      </c>
      <c r="H983" s="58">
        <f t="shared" si="95"/>
        <v>-10649</v>
      </c>
      <c r="I983" s="67" t="s">
        <v>865</v>
      </c>
      <c r="J983" s="68" t="s">
        <v>866</v>
      </c>
      <c r="K983" s="67">
        <v>-10649</v>
      </c>
      <c r="L983" s="67" t="s">
        <v>837</v>
      </c>
      <c r="M983" s="68" t="s">
        <v>427</v>
      </c>
      <c r="N983" s="68"/>
      <c r="O983" s="69" t="s">
        <v>831</v>
      </c>
      <c r="P983" s="69" t="s">
        <v>832</v>
      </c>
    </row>
    <row r="984" spans="1:16" ht="13.5" thickBot="1" x14ac:dyDescent="0.25">
      <c r="A984" s="58" t="str">
        <f t="shared" si="90"/>
        <v> AAC 5.76 </v>
      </c>
      <c r="B984" s="30" t="str">
        <f t="shared" si="91"/>
        <v>I</v>
      </c>
      <c r="C984" s="58">
        <f t="shared" si="92"/>
        <v>33184.307999999997</v>
      </c>
      <c r="D984" s="28" t="str">
        <f t="shared" si="93"/>
        <v>vis</v>
      </c>
      <c r="E984" s="66">
        <f>VLOOKUP(C984,Active!C$21:E$973,3,FALSE)</f>
        <v>-11944.967907767761</v>
      </c>
      <c r="F984" s="30" t="s">
        <v>425</v>
      </c>
      <c r="G984" s="28" t="str">
        <f t="shared" si="94"/>
        <v>33184.308</v>
      </c>
      <c r="H984" s="58">
        <f t="shared" si="95"/>
        <v>-10610</v>
      </c>
      <c r="I984" s="67" t="s">
        <v>867</v>
      </c>
      <c r="J984" s="68" t="s">
        <v>868</v>
      </c>
      <c r="K984" s="67">
        <v>-10610</v>
      </c>
      <c r="L984" s="67" t="s">
        <v>862</v>
      </c>
      <c r="M984" s="68" t="s">
        <v>441</v>
      </c>
      <c r="N984" s="68"/>
      <c r="O984" s="69" t="s">
        <v>827</v>
      </c>
      <c r="P984" s="69" t="s">
        <v>857</v>
      </c>
    </row>
    <row r="985" spans="1:16" ht="13.5" thickBot="1" x14ac:dyDescent="0.25">
      <c r="A985" s="58" t="str">
        <f t="shared" si="90"/>
        <v> STBB 9 </v>
      </c>
      <c r="B985" s="30" t="str">
        <f t="shared" si="91"/>
        <v>I</v>
      </c>
      <c r="C985" s="58">
        <f t="shared" si="92"/>
        <v>33184.31</v>
      </c>
      <c r="D985" s="28" t="str">
        <f t="shared" si="93"/>
        <v>vis</v>
      </c>
      <c r="E985" s="66">
        <f>VLOOKUP(C985,Active!C$21:E$973,3,FALSE)</f>
        <v>-11944.965463073708</v>
      </c>
      <c r="F985" s="30" t="s">
        <v>425</v>
      </c>
      <c r="G985" s="28" t="str">
        <f t="shared" si="94"/>
        <v>33184.310</v>
      </c>
      <c r="H985" s="58">
        <f t="shared" si="95"/>
        <v>-10610</v>
      </c>
      <c r="I985" s="67" t="s">
        <v>869</v>
      </c>
      <c r="J985" s="68" t="s">
        <v>870</v>
      </c>
      <c r="K985" s="67">
        <v>-10610</v>
      </c>
      <c r="L985" s="67" t="s">
        <v>818</v>
      </c>
      <c r="M985" s="68" t="s">
        <v>427</v>
      </c>
      <c r="N985" s="68"/>
      <c r="O985" s="69" t="s">
        <v>831</v>
      </c>
      <c r="P985" s="69" t="s">
        <v>832</v>
      </c>
    </row>
    <row r="986" spans="1:16" ht="13.5" thickBot="1" x14ac:dyDescent="0.25">
      <c r="A986" s="58" t="str">
        <f t="shared" si="90"/>
        <v> STBB 9 </v>
      </c>
      <c r="B986" s="30" t="str">
        <f t="shared" si="91"/>
        <v>I</v>
      </c>
      <c r="C986" s="58">
        <f t="shared" si="92"/>
        <v>33188.398000000001</v>
      </c>
      <c r="D986" s="28" t="str">
        <f t="shared" si="93"/>
        <v>vis</v>
      </c>
      <c r="E986" s="66">
        <f>VLOOKUP(C986,Active!C$21:E$973,3,FALSE)</f>
        <v>-11939.968508429085</v>
      </c>
      <c r="F986" s="30" t="s">
        <v>425</v>
      </c>
      <c r="G986" s="28" t="str">
        <f t="shared" si="94"/>
        <v>33188.398</v>
      </c>
      <c r="H986" s="58">
        <f t="shared" si="95"/>
        <v>-10605</v>
      </c>
      <c r="I986" s="67" t="s">
        <v>871</v>
      </c>
      <c r="J986" s="68" t="s">
        <v>872</v>
      </c>
      <c r="K986" s="67">
        <v>-10605</v>
      </c>
      <c r="L986" s="67" t="s">
        <v>783</v>
      </c>
      <c r="M986" s="68" t="s">
        <v>427</v>
      </c>
      <c r="N986" s="68"/>
      <c r="O986" s="69" t="s">
        <v>831</v>
      </c>
      <c r="P986" s="69" t="s">
        <v>832</v>
      </c>
    </row>
    <row r="987" spans="1:16" ht="13.5" thickBot="1" x14ac:dyDescent="0.25">
      <c r="A987" s="58" t="str">
        <f t="shared" si="90"/>
        <v> AAC 5.76 </v>
      </c>
      <c r="B987" s="30" t="str">
        <f t="shared" si="91"/>
        <v>I</v>
      </c>
      <c r="C987" s="58">
        <f t="shared" si="92"/>
        <v>33211.303999999996</v>
      </c>
      <c r="D987" s="28" t="str">
        <f t="shared" si="93"/>
        <v>vis</v>
      </c>
      <c r="E987" s="66">
        <f>VLOOKUP(C987,Active!C$21:E$973,3,FALSE)</f>
        <v>-11911.96942743848</v>
      </c>
      <c r="F987" s="30" t="s">
        <v>425</v>
      </c>
      <c r="G987" s="28" t="str">
        <f t="shared" si="94"/>
        <v>33211.304</v>
      </c>
      <c r="H987" s="58">
        <f t="shared" si="95"/>
        <v>-10577</v>
      </c>
      <c r="I987" s="67" t="s">
        <v>873</v>
      </c>
      <c r="J987" s="68" t="s">
        <v>874</v>
      </c>
      <c r="K987" s="67">
        <v>-10577</v>
      </c>
      <c r="L987" s="67" t="s">
        <v>847</v>
      </c>
      <c r="M987" s="68" t="s">
        <v>441</v>
      </c>
      <c r="N987" s="68"/>
      <c r="O987" s="69" t="s">
        <v>827</v>
      </c>
      <c r="P987" s="69" t="s">
        <v>857</v>
      </c>
    </row>
    <row r="988" spans="1:16" ht="13.5" thickBot="1" x14ac:dyDescent="0.25">
      <c r="A988" s="58" t="str">
        <f t="shared" si="90"/>
        <v> STBB 9 </v>
      </c>
      <c r="B988" s="30" t="str">
        <f t="shared" si="91"/>
        <v>I</v>
      </c>
      <c r="C988" s="58">
        <f t="shared" si="92"/>
        <v>33358.559999999998</v>
      </c>
      <c r="D988" s="28" t="str">
        <f t="shared" si="93"/>
        <v>vis</v>
      </c>
      <c r="E988" s="66">
        <f>VLOOKUP(C988,Active!C$21:E$973,3,FALSE)</f>
        <v>-11731.971493693891</v>
      </c>
      <c r="F988" s="30" t="s">
        <v>425</v>
      </c>
      <c r="G988" s="28" t="str">
        <f t="shared" si="94"/>
        <v>33358.560</v>
      </c>
      <c r="H988" s="58">
        <f t="shared" si="95"/>
        <v>-10397</v>
      </c>
      <c r="I988" s="67" t="s">
        <v>875</v>
      </c>
      <c r="J988" s="68" t="s">
        <v>876</v>
      </c>
      <c r="K988" s="67">
        <v>-10397</v>
      </c>
      <c r="L988" s="67" t="s">
        <v>837</v>
      </c>
      <c r="M988" s="68" t="s">
        <v>427</v>
      </c>
      <c r="N988" s="68"/>
      <c r="O988" s="69" t="s">
        <v>831</v>
      </c>
      <c r="P988" s="69" t="s">
        <v>832</v>
      </c>
    </row>
    <row r="989" spans="1:16" ht="13.5" thickBot="1" x14ac:dyDescent="0.25">
      <c r="A989" s="58" t="str">
        <f t="shared" si="90"/>
        <v> AAC 5.76 </v>
      </c>
      <c r="B989" s="30" t="str">
        <f t="shared" si="91"/>
        <v>I</v>
      </c>
      <c r="C989" s="58">
        <f t="shared" si="92"/>
        <v>33390.474999999999</v>
      </c>
      <c r="D989" s="28" t="str">
        <f t="shared" si="93"/>
        <v>vis</v>
      </c>
      <c r="E989" s="66">
        <f>VLOOKUP(C989,Active!C$21:E$973,3,FALSE)</f>
        <v>-11692.96028834091</v>
      </c>
      <c r="F989" s="30" t="s">
        <v>425</v>
      </c>
      <c r="G989" s="28" t="str">
        <f t="shared" si="94"/>
        <v>33390.475</v>
      </c>
      <c r="H989" s="58">
        <f t="shared" si="95"/>
        <v>-10358</v>
      </c>
      <c r="I989" s="67" t="s">
        <v>877</v>
      </c>
      <c r="J989" s="68" t="s">
        <v>878</v>
      </c>
      <c r="K989" s="67">
        <v>-10358</v>
      </c>
      <c r="L989" s="67" t="s">
        <v>809</v>
      </c>
      <c r="M989" s="68" t="s">
        <v>441</v>
      </c>
      <c r="N989" s="68"/>
      <c r="O989" s="69" t="s">
        <v>827</v>
      </c>
      <c r="P989" s="69" t="s">
        <v>857</v>
      </c>
    </row>
    <row r="990" spans="1:16" ht="13.5" thickBot="1" x14ac:dyDescent="0.25">
      <c r="A990" s="58" t="str">
        <f t="shared" si="90"/>
        <v> STBB 9 </v>
      </c>
      <c r="B990" s="30" t="str">
        <f t="shared" si="91"/>
        <v>I</v>
      </c>
      <c r="C990" s="58">
        <f t="shared" si="92"/>
        <v>33394.557999999997</v>
      </c>
      <c r="D990" s="28" t="str">
        <f t="shared" si="93"/>
        <v>vis</v>
      </c>
      <c r="E990" s="66">
        <f>VLOOKUP(C990,Active!C$21:E$973,3,FALSE)</f>
        <v>-11687.969445431427</v>
      </c>
      <c r="F990" s="30" t="s">
        <v>425</v>
      </c>
      <c r="G990" s="28" t="str">
        <f t="shared" si="94"/>
        <v>33394.558</v>
      </c>
      <c r="H990" s="58">
        <f t="shared" si="95"/>
        <v>-10353</v>
      </c>
      <c r="I990" s="67" t="s">
        <v>879</v>
      </c>
      <c r="J990" s="68" t="s">
        <v>880</v>
      </c>
      <c r="K990" s="67">
        <v>-10353</v>
      </c>
      <c r="L990" s="67" t="s">
        <v>847</v>
      </c>
      <c r="M990" s="68" t="s">
        <v>427</v>
      </c>
      <c r="N990" s="68"/>
      <c r="O990" s="69" t="s">
        <v>831</v>
      </c>
      <c r="P990" s="69" t="s">
        <v>832</v>
      </c>
    </row>
    <row r="991" spans="1:16" ht="13.5" thickBot="1" x14ac:dyDescent="0.25">
      <c r="A991" s="58" t="str">
        <f t="shared" si="90"/>
        <v> AAC 5.76 </v>
      </c>
      <c r="B991" s="30" t="str">
        <f t="shared" si="91"/>
        <v>I</v>
      </c>
      <c r="C991" s="58">
        <f t="shared" si="92"/>
        <v>33399.461000000003</v>
      </c>
      <c r="D991" s="28" t="str">
        <f t="shared" si="93"/>
        <v>vis</v>
      </c>
      <c r="E991" s="66">
        <f>VLOOKUP(C991,Active!C$21:E$973,3,FALSE)</f>
        <v>-11681.976277960148</v>
      </c>
      <c r="F991" s="30" t="s">
        <v>425</v>
      </c>
      <c r="G991" s="28" t="str">
        <f t="shared" si="94"/>
        <v>33399.461</v>
      </c>
      <c r="H991" s="58">
        <f t="shared" si="95"/>
        <v>-10347</v>
      </c>
      <c r="I991" s="67" t="s">
        <v>881</v>
      </c>
      <c r="J991" s="68" t="s">
        <v>882</v>
      </c>
      <c r="K991" s="67">
        <v>-10347</v>
      </c>
      <c r="L991" s="67" t="s">
        <v>713</v>
      </c>
      <c r="M991" s="68" t="s">
        <v>441</v>
      </c>
      <c r="N991" s="68"/>
      <c r="O991" s="69" t="s">
        <v>827</v>
      </c>
      <c r="P991" s="69" t="s">
        <v>857</v>
      </c>
    </row>
    <row r="992" spans="1:16" ht="13.5" thickBot="1" x14ac:dyDescent="0.25">
      <c r="A992" s="58" t="str">
        <f t="shared" si="90"/>
        <v> STBB 9 </v>
      </c>
      <c r="B992" s="30" t="str">
        <f t="shared" si="91"/>
        <v>I</v>
      </c>
      <c r="C992" s="58">
        <f t="shared" si="92"/>
        <v>33413.370000000003</v>
      </c>
      <c r="D992" s="28" t="str">
        <f t="shared" si="93"/>
        <v>vis</v>
      </c>
      <c r="E992" s="66">
        <f>VLOOKUP(C992,Active!C$21:E$973,3,FALSE)</f>
        <v>-11664.974653167586</v>
      </c>
      <c r="F992" s="30" t="s">
        <v>425</v>
      </c>
      <c r="G992" s="28" t="str">
        <f t="shared" si="94"/>
        <v>33413.370</v>
      </c>
      <c r="H992" s="58">
        <f t="shared" si="95"/>
        <v>-10330</v>
      </c>
      <c r="I992" s="67" t="s">
        <v>883</v>
      </c>
      <c r="J992" s="68" t="s">
        <v>884</v>
      </c>
      <c r="K992" s="67">
        <v>-10330</v>
      </c>
      <c r="L992" s="67" t="s">
        <v>826</v>
      </c>
      <c r="M992" s="68" t="s">
        <v>427</v>
      </c>
      <c r="N992" s="68"/>
      <c r="O992" s="69" t="s">
        <v>831</v>
      </c>
      <c r="P992" s="69" t="s">
        <v>832</v>
      </c>
    </row>
    <row r="993" spans="1:16" ht="13.5" thickBot="1" x14ac:dyDescent="0.25">
      <c r="A993" s="58" t="str">
        <f t="shared" si="90"/>
        <v> AAC 5.76 </v>
      </c>
      <c r="B993" s="30" t="str">
        <f t="shared" si="91"/>
        <v>I</v>
      </c>
      <c r="C993" s="58">
        <f t="shared" si="92"/>
        <v>33435.457999999999</v>
      </c>
      <c r="D993" s="28" t="str">
        <f t="shared" si="93"/>
        <v>vis</v>
      </c>
      <c r="E993" s="66">
        <f>VLOOKUP(C993,Active!C$21:E$973,3,FALSE)</f>
        <v>-11637.975452044713</v>
      </c>
      <c r="F993" s="30" t="s">
        <v>425</v>
      </c>
      <c r="G993" s="28" t="str">
        <f t="shared" si="94"/>
        <v>33435.458</v>
      </c>
      <c r="H993" s="58">
        <f t="shared" si="95"/>
        <v>-10303</v>
      </c>
      <c r="I993" s="67" t="s">
        <v>885</v>
      </c>
      <c r="J993" s="68" t="s">
        <v>886</v>
      </c>
      <c r="K993" s="67">
        <v>-10303</v>
      </c>
      <c r="L993" s="67" t="s">
        <v>713</v>
      </c>
      <c r="M993" s="68" t="s">
        <v>441</v>
      </c>
      <c r="N993" s="68"/>
      <c r="O993" s="69" t="s">
        <v>827</v>
      </c>
      <c r="P993" s="69" t="s">
        <v>857</v>
      </c>
    </row>
    <row r="994" spans="1:16" ht="13.5" thickBot="1" x14ac:dyDescent="0.25">
      <c r="A994" s="58" t="str">
        <f t="shared" si="90"/>
        <v> STBB 9 </v>
      </c>
      <c r="B994" s="30" t="str">
        <f t="shared" si="91"/>
        <v>I</v>
      </c>
      <c r="C994" s="58">
        <f t="shared" si="92"/>
        <v>33453.455999999998</v>
      </c>
      <c r="D994" s="28" t="str">
        <f t="shared" si="93"/>
        <v>vis</v>
      </c>
      <c r="E994" s="66">
        <f>VLOOKUP(C994,Active!C$21:E$973,3,FALSE)</f>
        <v>-11615.975650260507</v>
      </c>
      <c r="F994" s="30" t="s">
        <v>425</v>
      </c>
      <c r="G994" s="28" t="str">
        <f t="shared" si="94"/>
        <v>33453.456</v>
      </c>
      <c r="H994" s="58">
        <f t="shared" si="95"/>
        <v>-10281</v>
      </c>
      <c r="I994" s="67" t="s">
        <v>887</v>
      </c>
      <c r="J994" s="68" t="s">
        <v>888</v>
      </c>
      <c r="K994" s="67">
        <v>-10281</v>
      </c>
      <c r="L994" s="67" t="s">
        <v>713</v>
      </c>
      <c r="M994" s="68" t="s">
        <v>427</v>
      </c>
      <c r="N994" s="68"/>
      <c r="O994" s="69" t="s">
        <v>831</v>
      </c>
      <c r="P994" s="69" t="s">
        <v>832</v>
      </c>
    </row>
    <row r="995" spans="1:16" ht="13.5" thickBot="1" x14ac:dyDescent="0.25">
      <c r="A995" s="58" t="str">
        <f t="shared" si="90"/>
        <v> PASP 64.300 </v>
      </c>
      <c r="B995" s="30" t="str">
        <f t="shared" si="91"/>
        <v>I</v>
      </c>
      <c r="C995" s="58">
        <f t="shared" si="92"/>
        <v>33463.270799999998</v>
      </c>
      <c r="D995" s="28" t="str">
        <f t="shared" si="93"/>
        <v>vis</v>
      </c>
      <c r="E995" s="66">
        <f>VLOOKUP(C995,Active!C$21:E$973,3,FALSE)</f>
        <v>-11603.978558664128</v>
      </c>
      <c r="F995" s="30" t="s">
        <v>425</v>
      </c>
      <c r="G995" s="28" t="str">
        <f t="shared" si="94"/>
        <v>33463.2708</v>
      </c>
      <c r="H995" s="58">
        <f t="shared" si="95"/>
        <v>-10269</v>
      </c>
      <c r="I995" s="67" t="s">
        <v>889</v>
      </c>
      <c r="J995" s="68" t="s">
        <v>890</v>
      </c>
      <c r="K995" s="67">
        <v>-10269</v>
      </c>
      <c r="L995" s="67" t="s">
        <v>891</v>
      </c>
      <c r="M995" s="68" t="s">
        <v>892</v>
      </c>
      <c r="N995" s="68" t="s">
        <v>893</v>
      </c>
      <c r="O995" s="69" t="s">
        <v>894</v>
      </c>
      <c r="P995" s="69" t="s">
        <v>895</v>
      </c>
    </row>
    <row r="996" spans="1:16" ht="13.5" thickBot="1" x14ac:dyDescent="0.25">
      <c r="A996" s="58" t="str">
        <f t="shared" si="90"/>
        <v> PZ 8.70 </v>
      </c>
      <c r="B996" s="30" t="str">
        <f t="shared" si="91"/>
        <v>I</v>
      </c>
      <c r="C996" s="58">
        <f t="shared" si="92"/>
        <v>33476.362999999998</v>
      </c>
      <c r="D996" s="28" t="str">
        <f t="shared" si="93"/>
        <v>vis</v>
      </c>
      <c r="E996" s="66">
        <f>VLOOKUP(C996,Active!C$21:E$973,3,FALSE)</f>
        <v>-11587.975346922871</v>
      </c>
      <c r="F996" s="30" t="s">
        <v>425</v>
      </c>
      <c r="G996" s="28" t="str">
        <f t="shared" si="94"/>
        <v>33476.363</v>
      </c>
      <c r="H996" s="58">
        <f t="shared" si="95"/>
        <v>-10253</v>
      </c>
      <c r="I996" s="67" t="s">
        <v>896</v>
      </c>
      <c r="J996" s="68" t="s">
        <v>897</v>
      </c>
      <c r="K996" s="67">
        <v>-10253</v>
      </c>
      <c r="L996" s="67" t="s">
        <v>713</v>
      </c>
      <c r="M996" s="68" t="s">
        <v>441</v>
      </c>
      <c r="N996" s="68"/>
      <c r="O996" s="69" t="s">
        <v>898</v>
      </c>
      <c r="P996" s="69" t="s">
        <v>899</v>
      </c>
    </row>
    <row r="997" spans="1:16" ht="13.5" thickBot="1" x14ac:dyDescent="0.25">
      <c r="A997" s="58" t="str">
        <f t="shared" si="90"/>
        <v> STBB 9 </v>
      </c>
      <c r="B997" s="30" t="str">
        <f t="shared" si="91"/>
        <v>I</v>
      </c>
      <c r="C997" s="58">
        <f t="shared" si="92"/>
        <v>33489.451999999997</v>
      </c>
      <c r="D997" s="28" t="str">
        <f t="shared" si="93"/>
        <v>vis</v>
      </c>
      <c r="E997" s="66">
        <f>VLOOKUP(C997,Active!C$21:E$973,3,FALSE)</f>
        <v>-11571.976046692096</v>
      </c>
      <c r="F997" s="30" t="s">
        <v>425</v>
      </c>
      <c r="G997" s="28" t="str">
        <f t="shared" si="94"/>
        <v>33489.452</v>
      </c>
      <c r="H997" s="58">
        <f t="shared" si="95"/>
        <v>-10237</v>
      </c>
      <c r="I997" s="67" t="s">
        <v>900</v>
      </c>
      <c r="J997" s="68" t="s">
        <v>901</v>
      </c>
      <c r="K997" s="67">
        <v>-10237</v>
      </c>
      <c r="L997" s="67" t="s">
        <v>713</v>
      </c>
      <c r="M997" s="68" t="s">
        <v>427</v>
      </c>
      <c r="N997" s="68"/>
      <c r="O997" s="69" t="s">
        <v>831</v>
      </c>
      <c r="P997" s="69" t="s">
        <v>832</v>
      </c>
    </row>
    <row r="998" spans="1:16" ht="13.5" thickBot="1" x14ac:dyDescent="0.25">
      <c r="A998" s="58" t="str">
        <f t="shared" si="90"/>
        <v> STBB 9 </v>
      </c>
      <c r="B998" s="30" t="str">
        <f t="shared" si="91"/>
        <v>I</v>
      </c>
      <c r="C998" s="58">
        <f t="shared" si="92"/>
        <v>33530.358999999997</v>
      </c>
      <c r="D998" s="28" t="str">
        <f t="shared" si="93"/>
        <v>vis</v>
      </c>
      <c r="E998" s="66">
        <f>VLOOKUP(C998,Active!C$21:E$973,3,FALSE)</f>
        <v>-11521.9734968762</v>
      </c>
      <c r="F998" s="30" t="s">
        <v>425</v>
      </c>
      <c r="G998" s="28" t="str">
        <f t="shared" si="94"/>
        <v>33530.359</v>
      </c>
      <c r="H998" s="58">
        <f t="shared" si="95"/>
        <v>-10187</v>
      </c>
      <c r="I998" s="67" t="s">
        <v>907</v>
      </c>
      <c r="J998" s="68" t="s">
        <v>908</v>
      </c>
      <c r="K998" s="67">
        <v>-10187</v>
      </c>
      <c r="L998" s="67" t="s">
        <v>842</v>
      </c>
      <c r="M998" s="68" t="s">
        <v>427</v>
      </c>
      <c r="N998" s="68"/>
      <c r="O998" s="69" t="s">
        <v>831</v>
      </c>
      <c r="P998" s="69" t="s">
        <v>832</v>
      </c>
    </row>
    <row r="999" spans="1:16" ht="13.5" thickBot="1" x14ac:dyDescent="0.25">
      <c r="A999" s="58" t="str">
        <f t="shared" si="90"/>
        <v> AAC 5.76 </v>
      </c>
      <c r="B999" s="30" t="str">
        <f t="shared" si="91"/>
        <v>I</v>
      </c>
      <c r="C999" s="58">
        <f t="shared" si="92"/>
        <v>33539.357000000004</v>
      </c>
      <c r="D999" s="28" t="str">
        <f t="shared" si="93"/>
        <v>vis</v>
      </c>
      <c r="E999" s="66">
        <f>VLOOKUP(C999,Active!C$21:E$973,3,FALSE)</f>
        <v>-11510.974818331115</v>
      </c>
      <c r="F999" s="30" t="s">
        <v>425</v>
      </c>
      <c r="G999" s="28" t="str">
        <f t="shared" si="94"/>
        <v>33539.357</v>
      </c>
      <c r="H999" s="58">
        <f t="shared" si="95"/>
        <v>-10176</v>
      </c>
      <c r="I999" s="67" t="s">
        <v>909</v>
      </c>
      <c r="J999" s="68" t="s">
        <v>910</v>
      </c>
      <c r="K999" s="67">
        <v>-10176</v>
      </c>
      <c r="L999" s="67" t="s">
        <v>826</v>
      </c>
      <c r="M999" s="68" t="s">
        <v>441</v>
      </c>
      <c r="N999" s="68"/>
      <c r="O999" s="69" t="s">
        <v>827</v>
      </c>
      <c r="P999" s="69" t="s">
        <v>857</v>
      </c>
    </row>
    <row r="1000" spans="1:16" ht="13.5" thickBot="1" x14ac:dyDescent="0.25">
      <c r="A1000" s="58" t="str">
        <f t="shared" si="90"/>
        <v> AAC 5.76 </v>
      </c>
      <c r="B1000" s="30" t="str">
        <f t="shared" si="91"/>
        <v>I</v>
      </c>
      <c r="C1000" s="58">
        <f t="shared" si="92"/>
        <v>33750.423000000003</v>
      </c>
      <c r="D1000" s="28" t="str">
        <f t="shared" si="93"/>
        <v>vis</v>
      </c>
      <c r="E1000" s="66">
        <f>VLOOKUP(C1000,Active!C$21:E$973,3,FALSE)</f>
        <v>-11252.9789208211</v>
      </c>
      <c r="F1000" s="30" t="s">
        <v>425</v>
      </c>
      <c r="G1000" s="28" t="str">
        <f t="shared" si="94"/>
        <v>33750.423</v>
      </c>
      <c r="H1000" s="58">
        <f t="shared" si="95"/>
        <v>-9918</v>
      </c>
      <c r="I1000" s="67" t="s">
        <v>911</v>
      </c>
      <c r="J1000" s="68" t="s">
        <v>912</v>
      </c>
      <c r="K1000" s="67">
        <v>-9918</v>
      </c>
      <c r="L1000" s="67" t="s">
        <v>913</v>
      </c>
      <c r="M1000" s="68" t="s">
        <v>441</v>
      </c>
      <c r="N1000" s="68"/>
      <c r="O1000" s="69" t="s">
        <v>827</v>
      </c>
      <c r="P1000" s="69" t="s">
        <v>857</v>
      </c>
    </row>
    <row r="1001" spans="1:16" ht="13.5" thickBot="1" x14ac:dyDescent="0.25">
      <c r="A1001" s="58" t="str">
        <f t="shared" si="90"/>
        <v> STBB 9 </v>
      </c>
      <c r="B1001" s="30" t="str">
        <f t="shared" si="91"/>
        <v>I</v>
      </c>
      <c r="C1001" s="58">
        <f t="shared" si="92"/>
        <v>33890.32</v>
      </c>
      <c r="D1001" s="28" t="str">
        <f t="shared" si="93"/>
        <v>vis</v>
      </c>
      <c r="E1001" s="66">
        <f>VLOOKUP(C1001,Active!C$21:E$973,3,FALSE)</f>
        <v>-11081.976238845045</v>
      </c>
      <c r="F1001" s="30" t="s">
        <v>425</v>
      </c>
      <c r="G1001" s="28" t="str">
        <f t="shared" si="94"/>
        <v>33890.320</v>
      </c>
      <c r="H1001" s="58">
        <f t="shared" si="95"/>
        <v>-9747</v>
      </c>
      <c r="I1001" s="67" t="s">
        <v>914</v>
      </c>
      <c r="J1001" s="68" t="s">
        <v>915</v>
      </c>
      <c r="K1001" s="67">
        <v>-9747</v>
      </c>
      <c r="L1001" s="67" t="s">
        <v>713</v>
      </c>
      <c r="M1001" s="68" t="s">
        <v>427</v>
      </c>
      <c r="N1001" s="68"/>
      <c r="O1001" s="69" t="s">
        <v>831</v>
      </c>
      <c r="P1001" s="69" t="s">
        <v>832</v>
      </c>
    </row>
    <row r="1002" spans="1:16" ht="13.5" thickBot="1" x14ac:dyDescent="0.25">
      <c r="A1002" s="58" t="str">
        <f t="shared" si="90"/>
        <v> STBB 9 </v>
      </c>
      <c r="B1002" s="30" t="str">
        <f t="shared" si="91"/>
        <v>I</v>
      </c>
      <c r="C1002" s="58">
        <f t="shared" si="92"/>
        <v>33894.411999999997</v>
      </c>
      <c r="D1002" s="28" t="str">
        <f t="shared" si="93"/>
        <v>vis</v>
      </c>
      <c r="E1002" s="66">
        <f>VLOOKUP(C1002,Active!C$21:E$973,3,FALSE)</f>
        <v>-11076.974394812325</v>
      </c>
      <c r="F1002" s="30" t="s">
        <v>425</v>
      </c>
      <c r="G1002" s="28" t="str">
        <f t="shared" si="94"/>
        <v>33894.412</v>
      </c>
      <c r="H1002" s="58">
        <f t="shared" si="95"/>
        <v>-9742</v>
      </c>
      <c r="I1002" s="67" t="s">
        <v>916</v>
      </c>
      <c r="J1002" s="68" t="s">
        <v>917</v>
      </c>
      <c r="K1002" s="67">
        <v>-9742</v>
      </c>
      <c r="L1002" s="67" t="s">
        <v>826</v>
      </c>
      <c r="M1002" s="68" t="s">
        <v>427</v>
      </c>
      <c r="N1002" s="68"/>
      <c r="O1002" s="69" t="s">
        <v>831</v>
      </c>
      <c r="P1002" s="69" t="s">
        <v>832</v>
      </c>
    </row>
    <row r="1003" spans="1:16" ht="13.5" thickBot="1" x14ac:dyDescent="0.25">
      <c r="A1003" s="58" t="str">
        <f t="shared" si="90"/>
        <v> STBB 9 </v>
      </c>
      <c r="B1003" s="30" t="str">
        <f t="shared" si="91"/>
        <v>I</v>
      </c>
      <c r="C1003" s="58">
        <f t="shared" si="92"/>
        <v>33903.408000000003</v>
      </c>
      <c r="D1003" s="28" t="str">
        <f t="shared" si="93"/>
        <v>vis</v>
      </c>
      <c r="E1003" s="66">
        <f>VLOOKUP(C1003,Active!C$21:E$973,3,FALSE)</f>
        <v>-11065.978160961295</v>
      </c>
      <c r="F1003" s="30" t="s">
        <v>425</v>
      </c>
      <c r="G1003" s="28" t="str">
        <f t="shared" si="94"/>
        <v>33903.408</v>
      </c>
      <c r="H1003" s="58">
        <f t="shared" si="95"/>
        <v>-9731</v>
      </c>
      <c r="I1003" s="67" t="s">
        <v>918</v>
      </c>
      <c r="J1003" s="68" t="s">
        <v>919</v>
      </c>
      <c r="K1003" s="67">
        <v>-9731</v>
      </c>
      <c r="L1003" s="67" t="s">
        <v>913</v>
      </c>
      <c r="M1003" s="68" t="s">
        <v>427</v>
      </c>
      <c r="N1003" s="68"/>
      <c r="O1003" s="69" t="s">
        <v>831</v>
      </c>
      <c r="P1003" s="69" t="s">
        <v>832</v>
      </c>
    </row>
    <row r="1004" spans="1:16" ht="13.5" thickBot="1" x14ac:dyDescent="0.25">
      <c r="A1004" s="58" t="str">
        <f t="shared" si="90"/>
        <v> STBB 9 </v>
      </c>
      <c r="B1004" s="30" t="str">
        <f t="shared" si="91"/>
        <v>I</v>
      </c>
      <c r="C1004" s="58">
        <f t="shared" si="92"/>
        <v>33931.228000000003</v>
      </c>
      <c r="D1004" s="28" t="str">
        <f t="shared" si="93"/>
        <v>vis</v>
      </c>
      <c r="E1004" s="66">
        <f>VLOOKUP(C1004,Active!C$21:E$973,3,FALSE)</f>
        <v>-11031.972466682118</v>
      </c>
      <c r="F1004" s="30" t="s">
        <v>425</v>
      </c>
      <c r="G1004" s="28" t="str">
        <f t="shared" si="94"/>
        <v>33931.228</v>
      </c>
      <c r="H1004" s="58">
        <f t="shared" si="95"/>
        <v>-9697</v>
      </c>
      <c r="I1004" s="67" t="s">
        <v>920</v>
      </c>
      <c r="J1004" s="68" t="s">
        <v>921</v>
      </c>
      <c r="K1004" s="67">
        <v>-9697</v>
      </c>
      <c r="L1004" s="67" t="s">
        <v>854</v>
      </c>
      <c r="M1004" s="68" t="s">
        <v>427</v>
      </c>
      <c r="N1004" s="68"/>
      <c r="O1004" s="69" t="s">
        <v>831</v>
      </c>
      <c r="P1004" s="69" t="s">
        <v>832</v>
      </c>
    </row>
    <row r="1005" spans="1:16" ht="13.5" thickBot="1" x14ac:dyDescent="0.25">
      <c r="A1005" s="58" t="str">
        <f t="shared" si="90"/>
        <v> AJ 57.259 </v>
      </c>
      <c r="B1005" s="30" t="str">
        <f t="shared" si="91"/>
        <v>I</v>
      </c>
      <c r="C1005" s="58">
        <f t="shared" si="92"/>
        <v>34248.65</v>
      </c>
      <c r="D1005" s="28" t="str">
        <f t="shared" si="93"/>
        <v>vis</v>
      </c>
      <c r="E1005" s="66">
        <f>VLOOKUP(C1005,Active!C$21:E$973,3,FALSE)</f>
        <v>-10643.97262881423</v>
      </c>
      <c r="F1005" s="30" t="s">
        <v>425</v>
      </c>
      <c r="G1005" s="28" t="str">
        <f t="shared" si="94"/>
        <v>34248.650</v>
      </c>
      <c r="H1005" s="58">
        <f t="shared" si="95"/>
        <v>-9309</v>
      </c>
      <c r="I1005" s="67" t="s">
        <v>922</v>
      </c>
      <c r="J1005" s="68" t="s">
        <v>923</v>
      </c>
      <c r="K1005" s="67">
        <v>-9309</v>
      </c>
      <c r="L1005" s="67" t="s">
        <v>854</v>
      </c>
      <c r="M1005" s="68" t="s">
        <v>441</v>
      </c>
      <c r="N1005" s="68"/>
      <c r="O1005" s="69" t="s">
        <v>924</v>
      </c>
      <c r="P1005" s="69" t="s">
        <v>925</v>
      </c>
    </row>
    <row r="1006" spans="1:16" ht="13.5" thickBot="1" x14ac:dyDescent="0.25">
      <c r="A1006" s="58" t="str">
        <f t="shared" si="90"/>
        <v> SAC 28.109 </v>
      </c>
      <c r="B1006" s="30" t="str">
        <f t="shared" si="91"/>
        <v>I</v>
      </c>
      <c r="C1006" s="58">
        <f t="shared" si="92"/>
        <v>34479.349000000002</v>
      </c>
      <c r="D1006" s="28" t="str">
        <f t="shared" si="93"/>
        <v>vis</v>
      </c>
      <c r="E1006" s="66">
        <f>VLOOKUP(C1006,Active!C$21:E$973,3,FALSE)</f>
        <v>-10361.978392131565</v>
      </c>
      <c r="F1006" s="30" t="s">
        <v>425</v>
      </c>
      <c r="G1006" s="28" t="str">
        <f t="shared" si="94"/>
        <v>34479.349</v>
      </c>
      <c r="H1006" s="58">
        <f t="shared" si="95"/>
        <v>-9027</v>
      </c>
      <c r="I1006" s="67" t="s">
        <v>926</v>
      </c>
      <c r="J1006" s="68" t="s">
        <v>927</v>
      </c>
      <c r="K1006" s="67">
        <v>-9027</v>
      </c>
      <c r="L1006" s="67" t="s">
        <v>913</v>
      </c>
      <c r="M1006" s="68" t="s">
        <v>441</v>
      </c>
      <c r="N1006" s="68"/>
      <c r="O1006" s="69" t="s">
        <v>527</v>
      </c>
      <c r="P1006" s="69" t="s">
        <v>928</v>
      </c>
    </row>
    <row r="1007" spans="1:16" ht="13.5" thickBot="1" x14ac:dyDescent="0.25">
      <c r="A1007" s="58" t="str">
        <f t="shared" si="90"/>
        <v> AA 6.145 </v>
      </c>
      <c r="B1007" s="30" t="str">
        <f t="shared" si="91"/>
        <v>I</v>
      </c>
      <c r="C1007" s="58">
        <f t="shared" si="92"/>
        <v>34488.351000000002</v>
      </c>
      <c r="D1007" s="28" t="str">
        <f t="shared" si="93"/>
        <v>vis</v>
      </c>
      <c r="E1007" s="66">
        <f>VLOOKUP(C1007,Active!C$21:E$973,3,FALSE)</f>
        <v>-10350.974824198382</v>
      </c>
      <c r="F1007" s="30" t="s">
        <v>425</v>
      </c>
      <c r="G1007" s="28" t="str">
        <f t="shared" si="94"/>
        <v>34488.351</v>
      </c>
      <c r="H1007" s="58">
        <f t="shared" si="95"/>
        <v>-9016</v>
      </c>
      <c r="I1007" s="67" t="s">
        <v>929</v>
      </c>
      <c r="J1007" s="68" t="s">
        <v>930</v>
      </c>
      <c r="K1007" s="67">
        <v>-9016</v>
      </c>
      <c r="L1007" s="67" t="s">
        <v>826</v>
      </c>
      <c r="M1007" s="68" t="s">
        <v>441</v>
      </c>
      <c r="N1007" s="68"/>
      <c r="O1007" s="69" t="s">
        <v>827</v>
      </c>
      <c r="P1007" s="69" t="s">
        <v>931</v>
      </c>
    </row>
    <row r="1008" spans="1:16" ht="13.5" thickBot="1" x14ac:dyDescent="0.25">
      <c r="A1008" s="58" t="str">
        <f t="shared" si="90"/>
        <v> AJ 67.462 </v>
      </c>
      <c r="B1008" s="30" t="str">
        <f t="shared" si="91"/>
        <v>I</v>
      </c>
      <c r="C1008" s="58">
        <f t="shared" si="92"/>
        <v>34544.796999999999</v>
      </c>
      <c r="D1008" s="28" t="str">
        <f t="shared" si="93"/>
        <v>vis</v>
      </c>
      <c r="E1008" s="66">
        <f>VLOOKUP(C1008,Active!C$21:E$973,3,FALSE)</f>
        <v>-10281.978223936618</v>
      </c>
      <c r="F1008" s="30" t="s">
        <v>425</v>
      </c>
      <c r="G1008" s="28" t="str">
        <f t="shared" si="94"/>
        <v>34544.797</v>
      </c>
      <c r="H1008" s="58">
        <f t="shared" si="95"/>
        <v>-8947</v>
      </c>
      <c r="I1008" s="67" t="s">
        <v>932</v>
      </c>
      <c r="J1008" s="68" t="s">
        <v>933</v>
      </c>
      <c r="K1008" s="67">
        <v>-8947</v>
      </c>
      <c r="L1008" s="67" t="s">
        <v>913</v>
      </c>
      <c r="M1008" s="68" t="s">
        <v>427</v>
      </c>
      <c r="N1008" s="68"/>
      <c r="O1008" s="69" t="s">
        <v>428</v>
      </c>
      <c r="P1008" s="69" t="s">
        <v>429</v>
      </c>
    </row>
    <row r="1009" spans="1:16" ht="13.5" thickBot="1" x14ac:dyDescent="0.25">
      <c r="A1009" s="58" t="str">
        <f t="shared" si="90"/>
        <v> AA 6.145 </v>
      </c>
      <c r="B1009" s="30" t="str">
        <f t="shared" si="91"/>
        <v>I</v>
      </c>
      <c r="C1009" s="58">
        <f t="shared" si="92"/>
        <v>34605.339999999997</v>
      </c>
      <c r="D1009" s="28" t="str">
        <f t="shared" si="93"/>
        <v>vis</v>
      </c>
      <c r="E1009" s="66">
        <f>VLOOKUP(C1009,Active!C$21:E$973,3,FALSE)</f>
        <v>-10207.973667906996</v>
      </c>
      <c r="F1009" s="30" t="s">
        <v>425</v>
      </c>
      <c r="G1009" s="28" t="str">
        <f t="shared" si="94"/>
        <v>34605.340</v>
      </c>
      <c r="H1009" s="58">
        <f t="shared" si="95"/>
        <v>-8873</v>
      </c>
      <c r="I1009" s="67" t="s">
        <v>934</v>
      </c>
      <c r="J1009" s="68" t="s">
        <v>935</v>
      </c>
      <c r="K1009" s="67">
        <v>-8873</v>
      </c>
      <c r="L1009" s="67" t="s">
        <v>842</v>
      </c>
      <c r="M1009" s="68" t="s">
        <v>441</v>
      </c>
      <c r="N1009" s="68"/>
      <c r="O1009" s="69" t="s">
        <v>827</v>
      </c>
      <c r="P1009" s="69" t="s">
        <v>931</v>
      </c>
    </row>
    <row r="1010" spans="1:16" ht="13.5" thickBot="1" x14ac:dyDescent="0.25">
      <c r="A1010" s="58" t="str">
        <f t="shared" si="90"/>
        <v> AJ 67.462 </v>
      </c>
      <c r="B1010" s="30" t="str">
        <f t="shared" si="91"/>
        <v>I</v>
      </c>
      <c r="C1010" s="58">
        <f t="shared" si="92"/>
        <v>34895.760000000002</v>
      </c>
      <c r="D1010" s="28" t="str">
        <f t="shared" si="93"/>
        <v>vis</v>
      </c>
      <c r="E1010" s="66">
        <f>VLOOKUP(C1010,Active!C$21:E$973,3,FALSE)</f>
        <v>-9852.9796444505409</v>
      </c>
      <c r="F1010" s="30" t="s">
        <v>425</v>
      </c>
      <c r="G1010" s="28" t="str">
        <f t="shared" si="94"/>
        <v>34895.760</v>
      </c>
      <c r="H1010" s="58">
        <f t="shared" si="95"/>
        <v>-8518</v>
      </c>
      <c r="I1010" s="67" t="s">
        <v>936</v>
      </c>
      <c r="J1010" s="68" t="s">
        <v>937</v>
      </c>
      <c r="K1010" s="67">
        <v>-8518</v>
      </c>
      <c r="L1010" s="67" t="s">
        <v>938</v>
      </c>
      <c r="M1010" s="68" t="s">
        <v>427</v>
      </c>
      <c r="N1010" s="68"/>
      <c r="O1010" s="69" t="s">
        <v>428</v>
      </c>
      <c r="P1010" s="69" t="s">
        <v>429</v>
      </c>
    </row>
    <row r="1011" spans="1:16" ht="13.5" thickBot="1" x14ac:dyDescent="0.25">
      <c r="A1011" s="58" t="str">
        <f t="shared" si="90"/>
        <v> MSAI 26.323 </v>
      </c>
      <c r="B1011" s="30" t="str">
        <f t="shared" si="91"/>
        <v>I</v>
      </c>
      <c r="C1011" s="58">
        <f t="shared" si="92"/>
        <v>34901.485999999997</v>
      </c>
      <c r="D1011" s="28" t="str">
        <f t="shared" si="93"/>
        <v>vis</v>
      </c>
      <c r="E1011" s="66">
        <f>VLOOKUP(C1011,Active!C$21:E$973,3,FALSE)</f>
        <v>-9845.9804853764072</v>
      </c>
      <c r="F1011" s="30" t="s">
        <v>425</v>
      </c>
      <c r="G1011" s="28" t="str">
        <f t="shared" si="94"/>
        <v>34901.486</v>
      </c>
      <c r="H1011" s="58">
        <f t="shared" si="95"/>
        <v>-8511</v>
      </c>
      <c r="I1011" s="67" t="s">
        <v>939</v>
      </c>
      <c r="J1011" s="68" t="s">
        <v>940</v>
      </c>
      <c r="K1011" s="67">
        <v>-8511</v>
      </c>
      <c r="L1011" s="67" t="s">
        <v>941</v>
      </c>
      <c r="M1011" s="68" t="s">
        <v>892</v>
      </c>
      <c r="N1011" s="68" t="s">
        <v>893</v>
      </c>
      <c r="O1011" s="69" t="s">
        <v>942</v>
      </c>
      <c r="P1011" s="69" t="s">
        <v>943</v>
      </c>
    </row>
    <row r="1012" spans="1:16" ht="13.5" thickBot="1" x14ac:dyDescent="0.25">
      <c r="A1012" s="58" t="str">
        <f t="shared" si="90"/>
        <v> MSAI 26.323 </v>
      </c>
      <c r="B1012" s="30" t="str">
        <f t="shared" si="91"/>
        <v>I</v>
      </c>
      <c r="C1012" s="58">
        <f t="shared" si="92"/>
        <v>34905.576099999998</v>
      </c>
      <c r="D1012" s="28" t="str">
        <f t="shared" si="93"/>
        <v>vis</v>
      </c>
      <c r="E1012" s="66">
        <f>VLOOKUP(C1012,Active!C$21:E$973,3,FALSE)</f>
        <v>-9840.980963803031</v>
      </c>
      <c r="F1012" s="30" t="s">
        <v>425</v>
      </c>
      <c r="G1012" s="28" t="str">
        <f t="shared" si="94"/>
        <v>34905.5761</v>
      </c>
      <c r="H1012" s="58">
        <f t="shared" si="95"/>
        <v>-8506</v>
      </c>
      <c r="I1012" s="67" t="s">
        <v>944</v>
      </c>
      <c r="J1012" s="68" t="s">
        <v>945</v>
      </c>
      <c r="K1012" s="67">
        <v>-8506</v>
      </c>
      <c r="L1012" s="67" t="s">
        <v>946</v>
      </c>
      <c r="M1012" s="68" t="s">
        <v>892</v>
      </c>
      <c r="N1012" s="68" t="s">
        <v>893</v>
      </c>
      <c r="O1012" s="69" t="s">
        <v>942</v>
      </c>
      <c r="P1012" s="69" t="s">
        <v>943</v>
      </c>
    </row>
    <row r="1013" spans="1:16" ht="13.5" thickBot="1" x14ac:dyDescent="0.25">
      <c r="A1013" s="58" t="str">
        <f t="shared" si="90"/>
        <v> STBB 1964.79 </v>
      </c>
      <c r="B1013" s="30" t="str">
        <f t="shared" si="91"/>
        <v>I</v>
      </c>
      <c r="C1013" s="58">
        <f t="shared" si="92"/>
        <v>34919.485999999997</v>
      </c>
      <c r="D1013" s="28" t="str">
        <f t="shared" si="93"/>
        <v>vis</v>
      </c>
      <c r="E1013" s="66">
        <f>VLOOKUP(C1013,Active!C$21:E$973,3,FALSE)</f>
        <v>-9823.9782388981475</v>
      </c>
      <c r="F1013" s="30" t="s">
        <v>425</v>
      </c>
      <c r="G1013" s="28" t="str">
        <f t="shared" si="94"/>
        <v>34919.486</v>
      </c>
      <c r="H1013" s="58">
        <f t="shared" si="95"/>
        <v>-8489</v>
      </c>
      <c r="I1013" s="67" t="s">
        <v>947</v>
      </c>
      <c r="J1013" s="68" t="s">
        <v>948</v>
      </c>
      <c r="K1013" s="67">
        <v>-8489</v>
      </c>
      <c r="L1013" s="67" t="s">
        <v>913</v>
      </c>
      <c r="M1013" s="68" t="s">
        <v>427</v>
      </c>
      <c r="N1013" s="68"/>
      <c r="O1013" s="69" t="s">
        <v>831</v>
      </c>
      <c r="P1013" s="69" t="s">
        <v>949</v>
      </c>
    </row>
    <row r="1014" spans="1:16" ht="13.5" thickBot="1" x14ac:dyDescent="0.25">
      <c r="A1014" s="58" t="str">
        <f t="shared" si="90"/>
        <v> MSAI 26.323 </v>
      </c>
      <c r="B1014" s="30" t="str">
        <f t="shared" si="91"/>
        <v>I</v>
      </c>
      <c r="C1014" s="58">
        <f t="shared" si="92"/>
        <v>34923.573199999999</v>
      </c>
      <c r="D1014" s="28" t="str">
        <f t="shared" si="93"/>
        <v>vis</v>
      </c>
      <c r="E1014" s="66">
        <f>VLOOKUP(C1014,Active!C$21:E$973,3,FALSE)</f>
        <v>-9818.9822621311487</v>
      </c>
      <c r="F1014" s="30" t="s">
        <v>425</v>
      </c>
      <c r="G1014" s="28" t="str">
        <f t="shared" si="94"/>
        <v>34923.5732</v>
      </c>
      <c r="H1014" s="58">
        <f t="shared" si="95"/>
        <v>-8484</v>
      </c>
      <c r="I1014" s="67" t="s">
        <v>950</v>
      </c>
      <c r="J1014" s="68" t="s">
        <v>951</v>
      </c>
      <c r="K1014" s="67">
        <v>-8484</v>
      </c>
      <c r="L1014" s="67" t="s">
        <v>952</v>
      </c>
      <c r="M1014" s="68" t="s">
        <v>892</v>
      </c>
      <c r="N1014" s="68" t="s">
        <v>893</v>
      </c>
      <c r="O1014" s="69" t="s">
        <v>942</v>
      </c>
      <c r="P1014" s="69" t="s">
        <v>943</v>
      </c>
    </row>
    <row r="1015" spans="1:16" ht="13.5" thickBot="1" x14ac:dyDescent="0.25">
      <c r="A1015" s="58" t="str">
        <f t="shared" si="90"/>
        <v> STBB 1964.79 </v>
      </c>
      <c r="B1015" s="30" t="str">
        <f t="shared" si="91"/>
        <v>I</v>
      </c>
      <c r="C1015" s="58">
        <f t="shared" si="92"/>
        <v>34942.391000000003</v>
      </c>
      <c r="D1015" s="28" t="str">
        <f t="shared" si="93"/>
        <v>vis</v>
      </c>
      <c r="E1015" s="66">
        <f>VLOOKUP(C1015,Active!C$21:E$973,3,FALSE)</f>
        <v>-9795.9803802545557</v>
      </c>
      <c r="F1015" s="30" t="s">
        <v>425</v>
      </c>
      <c r="G1015" s="28" t="str">
        <f t="shared" si="94"/>
        <v>34942.391</v>
      </c>
      <c r="H1015" s="58">
        <f t="shared" si="95"/>
        <v>-8461</v>
      </c>
      <c r="I1015" s="67" t="s">
        <v>953</v>
      </c>
      <c r="J1015" s="68" t="s">
        <v>954</v>
      </c>
      <c r="K1015" s="67">
        <v>-8461</v>
      </c>
      <c r="L1015" s="67" t="s">
        <v>941</v>
      </c>
      <c r="M1015" s="68" t="s">
        <v>427</v>
      </c>
      <c r="N1015" s="68"/>
      <c r="O1015" s="69" t="s">
        <v>831</v>
      </c>
      <c r="P1015" s="69" t="s">
        <v>949</v>
      </c>
    </row>
    <row r="1016" spans="1:16" ht="13.5" thickBot="1" x14ac:dyDescent="0.25">
      <c r="A1016" s="58" t="str">
        <f t="shared" si="90"/>
        <v> STBB 1964.79 </v>
      </c>
      <c r="B1016" s="30" t="str">
        <f t="shared" si="91"/>
        <v>I</v>
      </c>
      <c r="C1016" s="58">
        <f t="shared" si="92"/>
        <v>34951.39</v>
      </c>
      <c r="D1016" s="28" t="str">
        <f t="shared" si="93"/>
        <v>vis</v>
      </c>
      <c r="E1016" s="66">
        <f>VLOOKUP(C1016,Active!C$21:E$973,3,FALSE)</f>
        <v>-9784.9804793624571</v>
      </c>
      <c r="F1016" s="30" t="s">
        <v>425</v>
      </c>
      <c r="G1016" s="28" t="str">
        <f t="shared" si="94"/>
        <v>34951.390</v>
      </c>
      <c r="H1016" s="58">
        <f t="shared" si="95"/>
        <v>-8450</v>
      </c>
      <c r="I1016" s="67" t="s">
        <v>955</v>
      </c>
      <c r="J1016" s="68" t="s">
        <v>956</v>
      </c>
      <c r="K1016" s="67">
        <v>-8450</v>
      </c>
      <c r="L1016" s="67" t="s">
        <v>941</v>
      </c>
      <c r="M1016" s="68" t="s">
        <v>427</v>
      </c>
      <c r="N1016" s="68"/>
      <c r="O1016" s="69" t="s">
        <v>831</v>
      </c>
      <c r="P1016" s="69" t="s">
        <v>949</v>
      </c>
    </row>
    <row r="1017" spans="1:16" ht="13.5" thickBot="1" x14ac:dyDescent="0.25">
      <c r="A1017" s="58" t="str">
        <f t="shared" si="90"/>
        <v> STBB 1964.79 </v>
      </c>
      <c r="B1017" s="30" t="str">
        <f t="shared" si="91"/>
        <v>I</v>
      </c>
      <c r="C1017" s="58">
        <f t="shared" si="92"/>
        <v>34964.483</v>
      </c>
      <c r="D1017" s="28" t="str">
        <f t="shared" si="93"/>
        <v>vis</v>
      </c>
      <c r="E1017" s="66">
        <f>VLOOKUP(C1017,Active!C$21:E$973,3,FALSE)</f>
        <v>-9768.9762897435758</v>
      </c>
      <c r="F1017" s="30" t="s">
        <v>425</v>
      </c>
      <c r="G1017" s="28" t="str">
        <f t="shared" si="94"/>
        <v>34964.483</v>
      </c>
      <c r="H1017" s="58">
        <f t="shared" si="95"/>
        <v>-8434</v>
      </c>
      <c r="I1017" s="67" t="s">
        <v>957</v>
      </c>
      <c r="J1017" s="68" t="s">
        <v>958</v>
      </c>
      <c r="K1017" s="67">
        <v>-8434</v>
      </c>
      <c r="L1017" s="67" t="s">
        <v>713</v>
      </c>
      <c r="M1017" s="68" t="s">
        <v>427</v>
      </c>
      <c r="N1017" s="68"/>
      <c r="O1017" s="69" t="s">
        <v>831</v>
      </c>
      <c r="P1017" s="69" t="s">
        <v>949</v>
      </c>
    </row>
    <row r="1018" spans="1:16" ht="13.5" thickBot="1" x14ac:dyDescent="0.25">
      <c r="A1018" s="58" t="str">
        <f t="shared" si="90"/>
        <v> MSAI 26.323 </v>
      </c>
      <c r="B1018" s="30" t="str">
        <f t="shared" si="91"/>
        <v>I</v>
      </c>
      <c r="C1018" s="58">
        <f t="shared" si="92"/>
        <v>34987.385399999999</v>
      </c>
      <c r="D1018" s="28" t="str">
        <f t="shared" si="93"/>
        <v>vis</v>
      </c>
      <c r="E1018" s="66">
        <f>VLOOKUP(C1018,Active!C$21:E$973,3,FALSE)</f>
        <v>-9740.9816092022611</v>
      </c>
      <c r="F1018" s="30" t="s">
        <v>425</v>
      </c>
      <c r="G1018" s="28" t="str">
        <f t="shared" si="94"/>
        <v>34987.3854</v>
      </c>
      <c r="H1018" s="58">
        <f t="shared" si="95"/>
        <v>-8406</v>
      </c>
      <c r="I1018" s="67" t="s">
        <v>959</v>
      </c>
      <c r="J1018" s="68" t="s">
        <v>960</v>
      </c>
      <c r="K1018" s="67">
        <v>-8406</v>
      </c>
      <c r="L1018" s="67" t="s">
        <v>961</v>
      </c>
      <c r="M1018" s="68" t="s">
        <v>892</v>
      </c>
      <c r="N1018" s="68" t="s">
        <v>893</v>
      </c>
      <c r="O1018" s="69" t="s">
        <v>942</v>
      </c>
      <c r="P1018" s="69" t="s">
        <v>943</v>
      </c>
    </row>
    <row r="1019" spans="1:16" ht="13.5" thickBot="1" x14ac:dyDescent="0.25">
      <c r="A1019" s="58" t="str">
        <f t="shared" si="90"/>
        <v> STBB 1964.79 </v>
      </c>
      <c r="B1019" s="30" t="str">
        <f t="shared" si="91"/>
        <v>I</v>
      </c>
      <c r="C1019" s="58">
        <f t="shared" si="92"/>
        <v>34991.478000000003</v>
      </c>
      <c r="D1019" s="28" t="str">
        <f t="shared" si="93"/>
        <v>vis</v>
      </c>
      <c r="E1019" s="66">
        <f>VLOOKUP(C1019,Active!C$21:E$973,3,FALSE)</f>
        <v>-9735.9790317613169</v>
      </c>
      <c r="F1019" s="30" t="s">
        <v>425</v>
      </c>
      <c r="G1019" s="28" t="str">
        <f t="shared" si="94"/>
        <v>34991.478</v>
      </c>
      <c r="H1019" s="58">
        <f t="shared" si="95"/>
        <v>-8401</v>
      </c>
      <c r="I1019" s="67" t="s">
        <v>962</v>
      </c>
      <c r="J1019" s="68" t="s">
        <v>963</v>
      </c>
      <c r="K1019" s="67">
        <v>-8401</v>
      </c>
      <c r="L1019" s="67" t="s">
        <v>938</v>
      </c>
      <c r="M1019" s="68" t="s">
        <v>427</v>
      </c>
      <c r="N1019" s="68"/>
      <c r="O1019" s="69" t="s">
        <v>831</v>
      </c>
      <c r="P1019" s="69" t="s">
        <v>949</v>
      </c>
    </row>
    <row r="1020" spans="1:16" ht="13.5" thickBot="1" x14ac:dyDescent="0.25">
      <c r="A1020" s="58" t="str">
        <f t="shared" si="90"/>
        <v> STBB 1964.79 </v>
      </c>
      <c r="B1020" s="30" t="str">
        <f t="shared" si="91"/>
        <v>I</v>
      </c>
      <c r="C1020" s="58">
        <f t="shared" si="92"/>
        <v>35005.385999999999</v>
      </c>
      <c r="D1020" s="28" t="str">
        <f t="shared" si="93"/>
        <v>vis</v>
      </c>
      <c r="E1020" s="66">
        <f>VLOOKUP(C1020,Active!C$21:E$973,3,FALSE)</f>
        <v>-9718.9786293157867</v>
      </c>
      <c r="F1020" s="30" t="s">
        <v>425</v>
      </c>
      <c r="G1020" s="28" t="str">
        <f t="shared" si="94"/>
        <v>35005.386</v>
      </c>
      <c r="H1020" s="58">
        <f t="shared" si="95"/>
        <v>-8384</v>
      </c>
      <c r="I1020" s="67" t="s">
        <v>964</v>
      </c>
      <c r="J1020" s="68" t="s">
        <v>965</v>
      </c>
      <c r="K1020" s="67">
        <v>-8384</v>
      </c>
      <c r="L1020" s="67" t="s">
        <v>913</v>
      </c>
      <c r="M1020" s="68" t="s">
        <v>427</v>
      </c>
      <c r="N1020" s="68"/>
      <c r="O1020" s="69" t="s">
        <v>831</v>
      </c>
      <c r="P1020" s="69" t="s">
        <v>949</v>
      </c>
    </row>
    <row r="1021" spans="1:16" ht="13.5" thickBot="1" x14ac:dyDescent="0.25">
      <c r="A1021" s="58" t="str">
        <f t="shared" si="90"/>
        <v> STBB 1964.79 </v>
      </c>
      <c r="B1021" s="30" t="str">
        <f t="shared" si="91"/>
        <v>I</v>
      </c>
      <c r="C1021" s="58">
        <f t="shared" si="92"/>
        <v>35010.284</v>
      </c>
      <c r="D1021" s="28" t="str">
        <f t="shared" si="93"/>
        <v>vis</v>
      </c>
      <c r="E1021" s="66">
        <f>VLOOKUP(C1021,Active!C$21:E$973,3,FALSE)</f>
        <v>-9712.9915735796458</v>
      </c>
      <c r="F1021" s="30" t="s">
        <v>425</v>
      </c>
      <c r="G1021" s="28" t="str">
        <f t="shared" si="94"/>
        <v>35010.284</v>
      </c>
      <c r="H1021" s="58">
        <f t="shared" si="95"/>
        <v>-8378</v>
      </c>
      <c r="I1021" s="67" t="s">
        <v>966</v>
      </c>
      <c r="J1021" s="68" t="s">
        <v>967</v>
      </c>
      <c r="K1021" s="67">
        <v>-8378</v>
      </c>
      <c r="L1021" s="67" t="s">
        <v>968</v>
      </c>
      <c r="M1021" s="68" t="s">
        <v>427</v>
      </c>
      <c r="N1021" s="68"/>
      <c r="O1021" s="69" t="s">
        <v>831</v>
      </c>
      <c r="P1021" s="69" t="s">
        <v>949</v>
      </c>
    </row>
    <row r="1022" spans="1:16" ht="13.5" thickBot="1" x14ac:dyDescent="0.25">
      <c r="A1022" s="58" t="str">
        <f t="shared" si="90"/>
        <v> SAC 28.109 </v>
      </c>
      <c r="B1022" s="30" t="str">
        <f t="shared" si="91"/>
        <v>I</v>
      </c>
      <c r="C1022" s="58">
        <f t="shared" si="92"/>
        <v>35010.292999999998</v>
      </c>
      <c r="D1022" s="28" t="str">
        <f t="shared" si="93"/>
        <v>vis</v>
      </c>
      <c r="E1022" s="66">
        <f>VLOOKUP(C1022,Active!C$21:E$973,3,FALSE)</f>
        <v>-9712.9805724564085</v>
      </c>
      <c r="F1022" s="30" t="s">
        <v>425</v>
      </c>
      <c r="G1022" s="28" t="str">
        <f t="shared" si="94"/>
        <v>35010.293</v>
      </c>
      <c r="H1022" s="58">
        <f t="shared" si="95"/>
        <v>-8378</v>
      </c>
      <c r="I1022" s="67" t="s">
        <v>969</v>
      </c>
      <c r="J1022" s="68" t="s">
        <v>970</v>
      </c>
      <c r="K1022" s="67">
        <v>-8378</v>
      </c>
      <c r="L1022" s="67" t="s">
        <v>941</v>
      </c>
      <c r="M1022" s="68" t="s">
        <v>441</v>
      </c>
      <c r="N1022" s="68"/>
      <c r="O1022" s="69" t="s">
        <v>527</v>
      </c>
      <c r="P1022" s="69" t="s">
        <v>928</v>
      </c>
    </row>
    <row r="1023" spans="1:16" ht="13.5" thickBot="1" x14ac:dyDescent="0.25">
      <c r="A1023" s="58" t="str">
        <f t="shared" si="90"/>
        <v> STBB 1964.79 </v>
      </c>
      <c r="B1023" s="30" t="str">
        <f t="shared" si="91"/>
        <v>I</v>
      </c>
      <c r="C1023" s="58">
        <f t="shared" si="92"/>
        <v>35019.288</v>
      </c>
      <c r="D1023" s="28" t="str">
        <f t="shared" si="93"/>
        <v>vis</v>
      </c>
      <c r="E1023" s="66">
        <f>VLOOKUP(C1023,Active!C$21:E$973,3,FALSE)</f>
        <v>-9701.9855609524093</v>
      </c>
      <c r="F1023" s="30" t="s">
        <v>425</v>
      </c>
      <c r="G1023" s="28" t="str">
        <f t="shared" si="94"/>
        <v>35019.288</v>
      </c>
      <c r="H1023" s="58">
        <f t="shared" si="95"/>
        <v>-8367</v>
      </c>
      <c r="I1023" s="67" t="s">
        <v>971</v>
      </c>
      <c r="J1023" s="68" t="s">
        <v>972</v>
      </c>
      <c r="K1023" s="67">
        <v>-8367</v>
      </c>
      <c r="L1023" s="67" t="s">
        <v>973</v>
      </c>
      <c r="M1023" s="68" t="s">
        <v>427</v>
      </c>
      <c r="N1023" s="68"/>
      <c r="O1023" s="69" t="s">
        <v>831</v>
      </c>
      <c r="P1023" s="69" t="s">
        <v>949</v>
      </c>
    </row>
    <row r="1024" spans="1:16" ht="13.5" thickBot="1" x14ac:dyDescent="0.25">
      <c r="A1024" s="58" t="str">
        <f t="shared" si="90"/>
        <v> STBB 1964.79 </v>
      </c>
      <c r="B1024" s="30" t="str">
        <f t="shared" si="91"/>
        <v>I</v>
      </c>
      <c r="C1024" s="58">
        <f t="shared" si="92"/>
        <v>35033.205000000002</v>
      </c>
      <c r="D1024" s="28" t="str">
        <f t="shared" si="93"/>
        <v>vis</v>
      </c>
      <c r="E1024" s="66">
        <f>VLOOKUP(C1024,Active!C$21:E$973,3,FALSE)</f>
        <v>-9684.9741573836327</v>
      </c>
      <c r="F1024" s="30" t="s">
        <v>425</v>
      </c>
      <c r="G1024" s="28" t="str">
        <f t="shared" si="94"/>
        <v>35033.205</v>
      </c>
      <c r="H1024" s="58">
        <f t="shared" si="95"/>
        <v>-8350</v>
      </c>
      <c r="I1024" s="67" t="s">
        <v>974</v>
      </c>
      <c r="J1024" s="68" t="s">
        <v>975</v>
      </c>
      <c r="K1024" s="67">
        <v>-8350</v>
      </c>
      <c r="L1024" s="67" t="s">
        <v>826</v>
      </c>
      <c r="M1024" s="68" t="s">
        <v>427</v>
      </c>
      <c r="N1024" s="68"/>
      <c r="O1024" s="69" t="s">
        <v>831</v>
      </c>
      <c r="P1024" s="69" t="s">
        <v>949</v>
      </c>
    </row>
    <row r="1025" spans="1:16" ht="13.5" thickBot="1" x14ac:dyDescent="0.25">
      <c r="A1025" s="58" t="str">
        <f t="shared" si="90"/>
        <v> SAC 28.109 </v>
      </c>
      <c r="B1025" s="30" t="str">
        <f t="shared" si="91"/>
        <v>I</v>
      </c>
      <c r="C1025" s="58">
        <f t="shared" si="92"/>
        <v>35216.446000000004</v>
      </c>
      <c r="D1025" s="28" t="str">
        <f t="shared" si="93"/>
        <v>vis</v>
      </c>
      <c r="E1025" s="66">
        <f>VLOOKUP(C1025,Active!C$21:E$973,3,FALSE)</f>
        <v>-9460.9900658879251</v>
      </c>
      <c r="F1025" s="30" t="s">
        <v>425</v>
      </c>
      <c r="G1025" s="28" t="str">
        <f t="shared" si="94"/>
        <v>35216.446</v>
      </c>
      <c r="H1025" s="58">
        <f t="shared" si="95"/>
        <v>-8126</v>
      </c>
      <c r="I1025" s="67" t="s">
        <v>976</v>
      </c>
      <c r="J1025" s="68" t="s">
        <v>977</v>
      </c>
      <c r="K1025" s="67">
        <v>-8126</v>
      </c>
      <c r="L1025" s="67" t="s">
        <v>978</v>
      </c>
      <c r="M1025" s="68" t="s">
        <v>441</v>
      </c>
      <c r="N1025" s="68"/>
      <c r="O1025" s="69" t="s">
        <v>527</v>
      </c>
      <c r="P1025" s="69" t="s">
        <v>928</v>
      </c>
    </row>
    <row r="1026" spans="1:16" ht="13.5" thickBot="1" x14ac:dyDescent="0.25">
      <c r="A1026" s="58" t="str">
        <f t="shared" si="90"/>
        <v> STBB 1964.79 </v>
      </c>
      <c r="B1026" s="30" t="str">
        <f t="shared" si="91"/>
        <v>I</v>
      </c>
      <c r="C1026" s="58">
        <f t="shared" si="92"/>
        <v>35229.542999999998</v>
      </c>
      <c r="D1026" s="28" t="str">
        <f t="shared" si="93"/>
        <v>vis</v>
      </c>
      <c r="E1026" s="66">
        <f>VLOOKUP(C1026,Active!C$21:E$973,3,FALSE)</f>
        <v>-9444.9809868809443</v>
      </c>
      <c r="F1026" s="30" t="s">
        <v>425</v>
      </c>
      <c r="G1026" s="28" t="str">
        <f t="shared" si="94"/>
        <v>35229.543</v>
      </c>
      <c r="H1026" s="58">
        <f t="shared" si="95"/>
        <v>-8110</v>
      </c>
      <c r="I1026" s="67" t="s">
        <v>979</v>
      </c>
      <c r="J1026" s="68" t="s">
        <v>980</v>
      </c>
      <c r="K1026" s="67">
        <v>-8110</v>
      </c>
      <c r="L1026" s="67" t="s">
        <v>941</v>
      </c>
      <c r="M1026" s="68" t="s">
        <v>427</v>
      </c>
      <c r="N1026" s="68"/>
      <c r="O1026" s="69" t="s">
        <v>831</v>
      </c>
      <c r="P1026" s="69" t="s">
        <v>949</v>
      </c>
    </row>
    <row r="1027" spans="1:16" ht="13.5" thickBot="1" x14ac:dyDescent="0.25">
      <c r="A1027" s="58" t="str">
        <f t="shared" si="90"/>
        <v> STBB 1964.79 </v>
      </c>
      <c r="B1027" s="30" t="str">
        <f t="shared" si="91"/>
        <v>I</v>
      </c>
      <c r="C1027" s="58">
        <f t="shared" si="92"/>
        <v>35328.529000000002</v>
      </c>
      <c r="D1027" s="28" t="str">
        <f t="shared" si="93"/>
        <v>vis</v>
      </c>
      <c r="E1027" s="66">
        <f>VLOOKUP(C1027,Active!C$21:E$973,3,FALSE)</f>
        <v>-9323.9857441088843</v>
      </c>
      <c r="F1027" s="30" t="s">
        <v>425</v>
      </c>
      <c r="G1027" s="28" t="str">
        <f t="shared" si="94"/>
        <v>35328.529</v>
      </c>
      <c r="H1027" s="58">
        <f t="shared" si="95"/>
        <v>-7989</v>
      </c>
      <c r="I1027" s="67" t="s">
        <v>981</v>
      </c>
      <c r="J1027" s="68" t="s">
        <v>982</v>
      </c>
      <c r="K1027" s="67">
        <v>-7989</v>
      </c>
      <c r="L1027" s="67" t="s">
        <v>973</v>
      </c>
      <c r="M1027" s="68" t="s">
        <v>427</v>
      </c>
      <c r="N1027" s="68"/>
      <c r="O1027" s="69" t="s">
        <v>831</v>
      </c>
      <c r="P1027" s="69" t="s">
        <v>949</v>
      </c>
    </row>
    <row r="1028" spans="1:16" ht="13.5" thickBot="1" x14ac:dyDescent="0.25">
      <c r="A1028" s="58" t="str">
        <f t="shared" si="90"/>
        <v> STBB 1964.79 </v>
      </c>
      <c r="B1028" s="30" t="str">
        <f t="shared" si="91"/>
        <v>I</v>
      </c>
      <c r="C1028" s="58">
        <f t="shared" si="92"/>
        <v>35338.341999999997</v>
      </c>
      <c r="D1028" s="28" t="str">
        <f t="shared" si="93"/>
        <v>vis</v>
      </c>
      <c r="E1028" s="66">
        <f>VLOOKUP(C1028,Active!C$21:E$973,3,FALSE)</f>
        <v>-9311.9908527371608</v>
      </c>
      <c r="F1028" s="30" t="s">
        <v>425</v>
      </c>
      <c r="G1028" s="28" t="str">
        <f t="shared" si="94"/>
        <v>35338.342</v>
      </c>
      <c r="H1028" s="58">
        <f t="shared" si="95"/>
        <v>-7977</v>
      </c>
      <c r="I1028" s="67" t="s">
        <v>983</v>
      </c>
      <c r="J1028" s="68" t="s">
        <v>984</v>
      </c>
      <c r="K1028" s="67">
        <v>-7977</v>
      </c>
      <c r="L1028" s="67" t="s">
        <v>978</v>
      </c>
      <c r="M1028" s="68" t="s">
        <v>427</v>
      </c>
      <c r="N1028" s="68"/>
      <c r="O1028" s="69" t="s">
        <v>831</v>
      </c>
      <c r="P1028" s="69" t="s">
        <v>949</v>
      </c>
    </row>
    <row r="1029" spans="1:16" ht="13.5" thickBot="1" x14ac:dyDescent="0.25">
      <c r="A1029" s="58" t="str">
        <f t="shared" si="90"/>
        <v> AC 164.19 </v>
      </c>
      <c r="B1029" s="30" t="str">
        <f t="shared" si="91"/>
        <v>I</v>
      </c>
      <c r="C1029" s="58">
        <f t="shared" si="92"/>
        <v>35347.349000000002</v>
      </c>
      <c r="D1029" s="28" t="str">
        <f t="shared" si="93"/>
        <v>vis</v>
      </c>
      <c r="E1029" s="66">
        <f>VLOOKUP(C1029,Active!C$21:E$973,3,FALSE)</f>
        <v>-9300.981173068838</v>
      </c>
      <c r="F1029" s="30" t="s">
        <v>425</v>
      </c>
      <c r="G1029" s="28" t="str">
        <f t="shared" si="94"/>
        <v>35347.349</v>
      </c>
      <c r="H1029" s="58">
        <f t="shared" si="95"/>
        <v>-7966</v>
      </c>
      <c r="I1029" s="67" t="s">
        <v>985</v>
      </c>
      <c r="J1029" s="68" t="s">
        <v>986</v>
      </c>
      <c r="K1029" s="67">
        <v>-7966</v>
      </c>
      <c r="L1029" s="67" t="s">
        <v>941</v>
      </c>
      <c r="M1029" s="68" t="s">
        <v>441</v>
      </c>
      <c r="N1029" s="68"/>
      <c r="O1029" s="69" t="s">
        <v>496</v>
      </c>
      <c r="P1029" s="69" t="s">
        <v>987</v>
      </c>
    </row>
    <row r="1030" spans="1:16" ht="13.5" thickBot="1" x14ac:dyDescent="0.25">
      <c r="A1030" s="58" t="str">
        <f t="shared" si="90"/>
        <v> STBB 1964.79 </v>
      </c>
      <c r="B1030" s="30" t="str">
        <f t="shared" si="91"/>
        <v>I</v>
      </c>
      <c r="C1030" s="58">
        <f t="shared" si="92"/>
        <v>35360.44</v>
      </c>
      <c r="D1030" s="28" t="str">
        <f t="shared" si="93"/>
        <v>vis</v>
      </c>
      <c r="E1030" s="66">
        <f>VLOOKUP(C1030,Active!C$21:E$973,3,FALSE)</f>
        <v>-9284.9794281440099</v>
      </c>
      <c r="F1030" s="30" t="s">
        <v>425</v>
      </c>
      <c r="G1030" s="28" t="str">
        <f t="shared" si="94"/>
        <v>35360.440</v>
      </c>
      <c r="H1030" s="58">
        <f t="shared" si="95"/>
        <v>-7950</v>
      </c>
      <c r="I1030" s="67" t="s">
        <v>988</v>
      </c>
      <c r="J1030" s="68" t="s">
        <v>989</v>
      </c>
      <c r="K1030" s="67">
        <v>-7950</v>
      </c>
      <c r="L1030" s="67" t="s">
        <v>938</v>
      </c>
      <c r="M1030" s="68" t="s">
        <v>427</v>
      </c>
      <c r="N1030" s="68"/>
      <c r="O1030" s="69" t="s">
        <v>831</v>
      </c>
      <c r="P1030" s="69" t="s">
        <v>949</v>
      </c>
    </row>
    <row r="1031" spans="1:16" ht="13.5" thickBot="1" x14ac:dyDescent="0.25">
      <c r="A1031" s="58" t="str">
        <f t="shared" si="90"/>
        <v> AA 9.47 </v>
      </c>
      <c r="B1031" s="30" t="str">
        <f t="shared" si="91"/>
        <v>I</v>
      </c>
      <c r="C1031" s="58">
        <f t="shared" si="92"/>
        <v>35553.504999999997</v>
      </c>
      <c r="D1031" s="28" t="str">
        <f t="shared" si="93"/>
        <v>vis</v>
      </c>
      <c r="E1031" s="66">
        <f>VLOOKUP(C1031,Active!C$21:E$973,3,FALSE)</f>
        <v>-9048.9869994592864</v>
      </c>
      <c r="F1031" s="30" t="s">
        <v>425</v>
      </c>
      <c r="G1031" s="28" t="str">
        <f t="shared" si="94"/>
        <v>35553.505</v>
      </c>
      <c r="H1031" s="58">
        <f t="shared" si="95"/>
        <v>-7714</v>
      </c>
      <c r="I1031" s="67" t="s">
        <v>990</v>
      </c>
      <c r="J1031" s="68" t="s">
        <v>991</v>
      </c>
      <c r="K1031" s="67">
        <v>-7714</v>
      </c>
      <c r="L1031" s="67" t="s">
        <v>992</v>
      </c>
      <c r="M1031" s="68" t="s">
        <v>441</v>
      </c>
      <c r="N1031" s="68"/>
      <c r="O1031" s="69" t="s">
        <v>827</v>
      </c>
      <c r="P1031" s="69" t="s">
        <v>993</v>
      </c>
    </row>
    <row r="1032" spans="1:16" ht="13.5" thickBot="1" x14ac:dyDescent="0.25">
      <c r="A1032" s="58" t="str">
        <f t="shared" si="90"/>
        <v> STBB 1964.79 </v>
      </c>
      <c r="B1032" s="30" t="str">
        <f t="shared" si="91"/>
        <v>I</v>
      </c>
      <c r="C1032" s="58">
        <f t="shared" si="92"/>
        <v>35625.502999999997</v>
      </c>
      <c r="D1032" s="28" t="str">
        <f t="shared" si="93"/>
        <v>vis</v>
      </c>
      <c r="E1032" s="66">
        <f>VLOOKUP(C1032,Active!C$21:E$973,3,FALSE)</f>
        <v>-8960.9804582403031</v>
      </c>
      <c r="F1032" s="30" t="s">
        <v>425</v>
      </c>
      <c r="G1032" s="28" t="str">
        <f t="shared" si="94"/>
        <v>35625.503</v>
      </c>
      <c r="H1032" s="58">
        <f t="shared" si="95"/>
        <v>-7626</v>
      </c>
      <c r="I1032" s="67" t="s">
        <v>994</v>
      </c>
      <c r="J1032" s="68" t="s">
        <v>995</v>
      </c>
      <c r="K1032" s="67">
        <v>-7626</v>
      </c>
      <c r="L1032" s="67" t="s">
        <v>941</v>
      </c>
      <c r="M1032" s="68" t="s">
        <v>427</v>
      </c>
      <c r="N1032" s="68"/>
      <c r="O1032" s="69" t="s">
        <v>831</v>
      </c>
      <c r="P1032" s="69" t="s">
        <v>949</v>
      </c>
    </row>
    <row r="1033" spans="1:16" ht="13.5" thickBot="1" x14ac:dyDescent="0.25">
      <c r="A1033" s="58" t="str">
        <f t="shared" si="90"/>
        <v> STBB 1964.79 </v>
      </c>
      <c r="B1033" s="30" t="str">
        <f t="shared" si="91"/>
        <v>I</v>
      </c>
      <c r="C1033" s="58">
        <f t="shared" si="92"/>
        <v>35630.409</v>
      </c>
      <c r="D1033" s="28" t="str">
        <f t="shared" si="93"/>
        <v>vis</v>
      </c>
      <c r="E1033" s="66">
        <f>VLOOKUP(C1033,Active!C$21:E$973,3,FALSE)</f>
        <v>-8954.9836237279487</v>
      </c>
      <c r="F1033" s="30" t="s">
        <v>425</v>
      </c>
      <c r="G1033" s="28" t="str">
        <f t="shared" si="94"/>
        <v>35630.409</v>
      </c>
      <c r="H1033" s="58">
        <f t="shared" si="95"/>
        <v>-7620</v>
      </c>
      <c r="I1033" s="67" t="s">
        <v>996</v>
      </c>
      <c r="J1033" s="68" t="s">
        <v>997</v>
      </c>
      <c r="K1033" s="67">
        <v>-7620</v>
      </c>
      <c r="L1033" s="67" t="s">
        <v>998</v>
      </c>
      <c r="M1033" s="68" t="s">
        <v>427</v>
      </c>
      <c r="N1033" s="68"/>
      <c r="O1033" s="69" t="s">
        <v>831</v>
      </c>
      <c r="P1033" s="69" t="s">
        <v>949</v>
      </c>
    </row>
    <row r="1034" spans="1:16" ht="13.5" thickBot="1" x14ac:dyDescent="0.25">
      <c r="A1034" s="58" t="str">
        <f t="shared" si="90"/>
        <v> STBB 1964.79 </v>
      </c>
      <c r="B1034" s="30" t="str">
        <f t="shared" si="91"/>
        <v>I</v>
      </c>
      <c r="C1034" s="58">
        <f t="shared" si="92"/>
        <v>35652.500999999997</v>
      </c>
      <c r="D1034" s="28" t="str">
        <f t="shared" si="93"/>
        <v>vis</v>
      </c>
      <c r="E1034" s="66">
        <f>VLOOKUP(C1034,Active!C$21:E$973,3,FALSE)</f>
        <v>-8927.9795332169688</v>
      </c>
      <c r="F1034" s="30" t="s">
        <v>425</v>
      </c>
      <c r="G1034" s="28" t="str">
        <f t="shared" si="94"/>
        <v>35652.501</v>
      </c>
      <c r="H1034" s="58">
        <f t="shared" si="95"/>
        <v>-7593</v>
      </c>
      <c r="I1034" s="67" t="s">
        <v>999</v>
      </c>
      <c r="J1034" s="68" t="s">
        <v>1000</v>
      </c>
      <c r="K1034" s="67">
        <v>-7593</v>
      </c>
      <c r="L1034" s="67" t="s">
        <v>938</v>
      </c>
      <c r="M1034" s="68" t="s">
        <v>427</v>
      </c>
      <c r="N1034" s="68"/>
      <c r="O1034" s="69" t="s">
        <v>831</v>
      </c>
      <c r="P1034" s="69" t="s">
        <v>949</v>
      </c>
    </row>
    <row r="1035" spans="1:16" ht="13.5" thickBot="1" x14ac:dyDescent="0.25">
      <c r="A1035" s="58" t="str">
        <f t="shared" ref="A1035:A1098" si="96">P1035</f>
        <v> STBB 1964.79 </v>
      </c>
      <c r="B1035" s="30" t="str">
        <f t="shared" ref="B1035:B1098" si="97">IF(H1035=INT(H1035),"I","II")</f>
        <v>I</v>
      </c>
      <c r="C1035" s="58">
        <f t="shared" ref="C1035:C1098" si="98">1*G1035</f>
        <v>35657.406000000003</v>
      </c>
      <c r="D1035" s="28" t="str">
        <f t="shared" ref="D1035:D1098" si="99">VLOOKUP(F1035,I$1:J$5,2,FALSE)</f>
        <v>vis</v>
      </c>
      <c r="E1035" s="66">
        <f>VLOOKUP(C1035,Active!C$21:E$973,3,FALSE)</f>
        <v>-8921.9839210516348</v>
      </c>
      <c r="F1035" s="30" t="s">
        <v>425</v>
      </c>
      <c r="G1035" s="28" t="str">
        <f t="shared" ref="G1035:G1098" si="100">MID(I1035,3,LEN(I1035)-3)</f>
        <v>35657.406</v>
      </c>
      <c r="H1035" s="58">
        <f t="shared" ref="H1035:H1098" si="101">1*K1035</f>
        <v>-7587</v>
      </c>
      <c r="I1035" s="67" t="s">
        <v>1001</v>
      </c>
      <c r="J1035" s="68" t="s">
        <v>1002</v>
      </c>
      <c r="K1035" s="67">
        <v>-7587</v>
      </c>
      <c r="L1035" s="67" t="s">
        <v>1003</v>
      </c>
      <c r="M1035" s="68" t="s">
        <v>427</v>
      </c>
      <c r="N1035" s="68"/>
      <c r="O1035" s="69" t="s">
        <v>831</v>
      </c>
      <c r="P1035" s="69" t="s">
        <v>949</v>
      </c>
    </row>
    <row r="1036" spans="1:16" ht="13.5" thickBot="1" x14ac:dyDescent="0.25">
      <c r="A1036" s="58" t="str">
        <f t="shared" si="96"/>
        <v> STBB 1964.79 </v>
      </c>
      <c r="B1036" s="30" t="str">
        <f t="shared" si="97"/>
        <v>I</v>
      </c>
      <c r="C1036" s="58">
        <f t="shared" si="98"/>
        <v>35661.491999999998</v>
      </c>
      <c r="D1036" s="28" t="str">
        <f t="shared" si="99"/>
        <v>vis</v>
      </c>
      <c r="E1036" s="66">
        <f>VLOOKUP(C1036,Active!C$21:E$973,3,FALSE)</f>
        <v>-8916.9894111010763</v>
      </c>
      <c r="F1036" s="30" t="s">
        <v>425</v>
      </c>
      <c r="G1036" s="28" t="str">
        <f t="shared" si="100"/>
        <v>35661.492</v>
      </c>
      <c r="H1036" s="58">
        <f t="shared" si="101"/>
        <v>-7582</v>
      </c>
      <c r="I1036" s="67" t="s">
        <v>1004</v>
      </c>
      <c r="J1036" s="68" t="s">
        <v>1005</v>
      </c>
      <c r="K1036" s="67">
        <v>-7582</v>
      </c>
      <c r="L1036" s="67" t="s">
        <v>1006</v>
      </c>
      <c r="M1036" s="68" t="s">
        <v>427</v>
      </c>
      <c r="N1036" s="68"/>
      <c r="O1036" s="69" t="s">
        <v>831</v>
      </c>
      <c r="P1036" s="69" t="s">
        <v>949</v>
      </c>
    </row>
    <row r="1037" spans="1:16" ht="13.5" thickBot="1" x14ac:dyDescent="0.25">
      <c r="A1037" s="58" t="str">
        <f t="shared" si="96"/>
        <v> STBB 1964.79 </v>
      </c>
      <c r="B1037" s="30" t="str">
        <f t="shared" si="97"/>
        <v>I</v>
      </c>
      <c r="C1037" s="58">
        <f t="shared" si="98"/>
        <v>35666.404000000002</v>
      </c>
      <c r="D1037" s="28" t="str">
        <f t="shared" si="99"/>
        <v>vis</v>
      </c>
      <c r="E1037" s="66">
        <f>VLOOKUP(C1037,Active!C$21:E$973,3,FALSE)</f>
        <v>-8910.9852425065583</v>
      </c>
      <c r="F1037" s="30" t="s">
        <v>425</v>
      </c>
      <c r="G1037" s="28" t="str">
        <f t="shared" si="100"/>
        <v>35666.404</v>
      </c>
      <c r="H1037" s="58">
        <f t="shared" si="101"/>
        <v>-7576</v>
      </c>
      <c r="I1037" s="67" t="s">
        <v>1007</v>
      </c>
      <c r="J1037" s="68" t="s">
        <v>1008</v>
      </c>
      <c r="K1037" s="67">
        <v>-7576</v>
      </c>
      <c r="L1037" s="67" t="s">
        <v>973</v>
      </c>
      <c r="M1037" s="68" t="s">
        <v>427</v>
      </c>
      <c r="N1037" s="68"/>
      <c r="O1037" s="69" t="s">
        <v>831</v>
      </c>
      <c r="P1037" s="69" t="s">
        <v>949</v>
      </c>
    </row>
    <row r="1038" spans="1:16" ht="13.5" thickBot="1" x14ac:dyDescent="0.25">
      <c r="A1038" s="58" t="str">
        <f t="shared" si="96"/>
        <v> STBB 1964.79 </v>
      </c>
      <c r="B1038" s="30" t="str">
        <f t="shared" si="97"/>
        <v>I</v>
      </c>
      <c r="C1038" s="58">
        <f t="shared" si="98"/>
        <v>35684.400999999998</v>
      </c>
      <c r="D1038" s="28" t="str">
        <f t="shared" si="99"/>
        <v>vis</v>
      </c>
      <c r="E1038" s="66">
        <f>VLOOKUP(C1038,Active!C$21:E$973,3,FALSE)</f>
        <v>-8888.986663069385</v>
      </c>
      <c r="F1038" s="30" t="s">
        <v>425</v>
      </c>
      <c r="G1038" s="28" t="str">
        <f t="shared" si="100"/>
        <v>35684.401</v>
      </c>
      <c r="H1038" s="58">
        <f t="shared" si="101"/>
        <v>-7554</v>
      </c>
      <c r="I1038" s="67" t="s">
        <v>1009</v>
      </c>
      <c r="J1038" s="68" t="s">
        <v>1010</v>
      </c>
      <c r="K1038" s="67">
        <v>-7554</v>
      </c>
      <c r="L1038" s="67" t="s">
        <v>992</v>
      </c>
      <c r="M1038" s="68" t="s">
        <v>427</v>
      </c>
      <c r="N1038" s="68"/>
      <c r="O1038" s="69" t="s">
        <v>831</v>
      </c>
      <c r="P1038" s="69" t="s">
        <v>949</v>
      </c>
    </row>
    <row r="1039" spans="1:16" ht="13.5" thickBot="1" x14ac:dyDescent="0.25">
      <c r="A1039" s="58" t="str">
        <f t="shared" si="96"/>
        <v> STBB 1964.79 </v>
      </c>
      <c r="B1039" s="30" t="str">
        <f t="shared" si="97"/>
        <v>I</v>
      </c>
      <c r="C1039" s="58">
        <f t="shared" si="98"/>
        <v>35688.491000000002</v>
      </c>
      <c r="D1039" s="28" t="str">
        <f t="shared" si="99"/>
        <v>vis</v>
      </c>
      <c r="E1039" s="66">
        <f>VLOOKUP(C1039,Active!C$21:E$973,3,FALSE)</f>
        <v>-8883.9872637307089</v>
      </c>
      <c r="F1039" s="30" t="s">
        <v>425</v>
      </c>
      <c r="G1039" s="28" t="str">
        <f t="shared" si="100"/>
        <v>35688.491</v>
      </c>
      <c r="H1039" s="58">
        <f t="shared" si="101"/>
        <v>-7549</v>
      </c>
      <c r="I1039" s="67" t="s">
        <v>1011</v>
      </c>
      <c r="J1039" s="68" t="s">
        <v>1012</v>
      </c>
      <c r="K1039" s="67">
        <v>-7549</v>
      </c>
      <c r="L1039" s="67" t="s">
        <v>992</v>
      </c>
      <c r="M1039" s="68" t="s">
        <v>427</v>
      </c>
      <c r="N1039" s="68"/>
      <c r="O1039" s="69" t="s">
        <v>831</v>
      </c>
      <c r="P1039" s="69" t="s">
        <v>949</v>
      </c>
    </row>
    <row r="1040" spans="1:16" ht="13.5" thickBot="1" x14ac:dyDescent="0.25">
      <c r="A1040" s="58" t="str">
        <f t="shared" si="96"/>
        <v> STBB 1964.79 </v>
      </c>
      <c r="B1040" s="30" t="str">
        <f t="shared" si="97"/>
        <v>I</v>
      </c>
      <c r="C1040" s="58">
        <f t="shared" si="98"/>
        <v>35702.400999999998</v>
      </c>
      <c r="D1040" s="28" t="str">
        <f t="shared" si="99"/>
        <v>vis</v>
      </c>
      <c r="E1040" s="66">
        <f>VLOOKUP(C1040,Active!C$21:E$973,3,FALSE)</f>
        <v>-8866.9844165911254</v>
      </c>
      <c r="F1040" s="30" t="s">
        <v>425</v>
      </c>
      <c r="G1040" s="28" t="str">
        <f t="shared" si="100"/>
        <v>35702.401</v>
      </c>
      <c r="H1040" s="58">
        <f t="shared" si="101"/>
        <v>-7532</v>
      </c>
      <c r="I1040" s="67" t="s">
        <v>1013</v>
      </c>
      <c r="J1040" s="68" t="s">
        <v>1014</v>
      </c>
      <c r="K1040" s="67">
        <v>-7532</v>
      </c>
      <c r="L1040" s="67" t="s">
        <v>1003</v>
      </c>
      <c r="M1040" s="68" t="s">
        <v>427</v>
      </c>
      <c r="N1040" s="68"/>
      <c r="O1040" s="69" t="s">
        <v>831</v>
      </c>
      <c r="P1040" s="69" t="s">
        <v>949</v>
      </c>
    </row>
    <row r="1041" spans="1:16" ht="13.5" thickBot="1" x14ac:dyDescent="0.25">
      <c r="A1041" s="58" t="str">
        <f t="shared" si="96"/>
        <v> STBB 1964.79 </v>
      </c>
      <c r="B1041" s="30" t="str">
        <f t="shared" si="97"/>
        <v>I</v>
      </c>
      <c r="C1041" s="58">
        <f t="shared" si="98"/>
        <v>35720.396000000001</v>
      </c>
      <c r="D1041" s="28" t="str">
        <f t="shared" si="99"/>
        <v>vis</v>
      </c>
      <c r="E1041" s="66">
        <f>VLOOKUP(C1041,Active!C$21:E$973,3,FALSE)</f>
        <v>-8844.9882818479964</v>
      </c>
      <c r="F1041" s="30" t="s">
        <v>425</v>
      </c>
      <c r="G1041" s="28" t="str">
        <f t="shared" si="100"/>
        <v>35720.396</v>
      </c>
      <c r="H1041" s="58">
        <f t="shared" si="101"/>
        <v>-7510</v>
      </c>
      <c r="I1041" s="67" t="s">
        <v>1015</v>
      </c>
      <c r="J1041" s="68" t="s">
        <v>1016</v>
      </c>
      <c r="K1041" s="67">
        <v>-7510</v>
      </c>
      <c r="L1041" s="67" t="s">
        <v>1017</v>
      </c>
      <c r="M1041" s="68" t="s">
        <v>427</v>
      </c>
      <c r="N1041" s="68"/>
      <c r="O1041" s="69" t="s">
        <v>831</v>
      </c>
      <c r="P1041" s="69" t="s">
        <v>949</v>
      </c>
    </row>
    <row r="1042" spans="1:16" ht="13.5" thickBot="1" x14ac:dyDescent="0.25">
      <c r="A1042" s="58" t="str">
        <f t="shared" si="96"/>
        <v> AC 174.17 </v>
      </c>
      <c r="B1042" s="30" t="str">
        <f t="shared" si="97"/>
        <v>I</v>
      </c>
      <c r="C1042" s="58">
        <f t="shared" si="98"/>
        <v>35720.398999999998</v>
      </c>
      <c r="D1042" s="28" t="str">
        <f t="shared" si="99"/>
        <v>vis</v>
      </c>
      <c r="E1042" s="66">
        <f>VLOOKUP(C1042,Active!C$21:E$973,3,FALSE)</f>
        <v>-8844.9846148069191</v>
      </c>
      <c r="F1042" s="30" t="s">
        <v>425</v>
      </c>
      <c r="G1042" s="28" t="str">
        <f t="shared" si="100"/>
        <v>35720.399</v>
      </c>
      <c r="H1042" s="58">
        <f t="shared" si="101"/>
        <v>-7510</v>
      </c>
      <c r="I1042" s="67" t="s">
        <v>1018</v>
      </c>
      <c r="J1042" s="68" t="s">
        <v>1019</v>
      </c>
      <c r="K1042" s="67">
        <v>-7510</v>
      </c>
      <c r="L1042" s="67" t="s">
        <v>1003</v>
      </c>
      <c r="M1042" s="68" t="s">
        <v>441</v>
      </c>
      <c r="N1042" s="68"/>
      <c r="O1042" s="69" t="s">
        <v>496</v>
      </c>
      <c r="P1042" s="69" t="s">
        <v>1020</v>
      </c>
    </row>
    <row r="1043" spans="1:16" ht="13.5" thickBot="1" x14ac:dyDescent="0.25">
      <c r="A1043" s="58" t="str">
        <f t="shared" si="96"/>
        <v> STBB 1964.79 </v>
      </c>
      <c r="B1043" s="30" t="str">
        <f t="shared" si="97"/>
        <v>I</v>
      </c>
      <c r="C1043" s="58">
        <f t="shared" si="98"/>
        <v>35743.313999999998</v>
      </c>
      <c r="D1043" s="28" t="str">
        <f t="shared" si="99"/>
        <v>vis</v>
      </c>
      <c r="E1043" s="66">
        <f>VLOOKUP(C1043,Active!C$21:E$973,3,FALSE)</f>
        <v>-8816.9745326930679</v>
      </c>
      <c r="F1043" s="30" t="s">
        <v>425</v>
      </c>
      <c r="G1043" s="28" t="str">
        <f t="shared" si="100"/>
        <v>35743.314</v>
      </c>
      <c r="H1043" s="58">
        <f t="shared" si="101"/>
        <v>-7482</v>
      </c>
      <c r="I1043" s="67" t="s">
        <v>1021</v>
      </c>
      <c r="J1043" s="68" t="s">
        <v>1022</v>
      </c>
      <c r="K1043" s="67">
        <v>-7482</v>
      </c>
      <c r="L1043" s="67" t="s">
        <v>826</v>
      </c>
      <c r="M1043" s="68" t="s">
        <v>427</v>
      </c>
      <c r="N1043" s="68"/>
      <c r="O1043" s="69" t="s">
        <v>831</v>
      </c>
      <c r="P1043" s="69" t="s">
        <v>949</v>
      </c>
    </row>
    <row r="1044" spans="1:16" ht="13.5" thickBot="1" x14ac:dyDescent="0.25">
      <c r="A1044" s="58" t="str">
        <f t="shared" si="96"/>
        <v> STBB 1964.79 </v>
      </c>
      <c r="B1044" s="30" t="str">
        <f t="shared" si="97"/>
        <v>I</v>
      </c>
      <c r="C1044" s="58">
        <f t="shared" si="98"/>
        <v>35770.300999999999</v>
      </c>
      <c r="D1044" s="28" t="str">
        <f t="shared" si="99"/>
        <v>vis</v>
      </c>
      <c r="E1044" s="66">
        <f>VLOOKUP(C1044,Active!C$21:E$973,3,FALSE)</f>
        <v>-8783.9870534870224</v>
      </c>
      <c r="F1044" s="30" t="s">
        <v>425</v>
      </c>
      <c r="G1044" s="28" t="str">
        <f t="shared" si="100"/>
        <v>35770.301</v>
      </c>
      <c r="H1044" s="58">
        <f t="shared" si="101"/>
        <v>-7449</v>
      </c>
      <c r="I1044" s="67" t="s">
        <v>1023</v>
      </c>
      <c r="J1044" s="68" t="s">
        <v>1024</v>
      </c>
      <c r="K1044" s="67">
        <v>-7449</v>
      </c>
      <c r="L1044" s="67" t="s">
        <v>992</v>
      </c>
      <c r="M1044" s="68" t="s">
        <v>427</v>
      </c>
      <c r="N1044" s="68"/>
      <c r="O1044" s="69" t="s">
        <v>831</v>
      </c>
      <c r="P1044" s="69" t="s">
        <v>949</v>
      </c>
    </row>
    <row r="1045" spans="1:16" ht="13.5" thickBot="1" x14ac:dyDescent="0.25">
      <c r="A1045" s="58" t="str">
        <f t="shared" si="96"/>
        <v> AA 9.47 </v>
      </c>
      <c r="B1045" s="30" t="str">
        <f t="shared" si="97"/>
        <v>I</v>
      </c>
      <c r="C1045" s="58">
        <f t="shared" si="98"/>
        <v>35908.552000000003</v>
      </c>
      <c r="D1045" s="28" t="str">
        <f t="shared" si="99"/>
        <v>vis</v>
      </c>
      <c r="E1045" s="66">
        <f>VLOOKUP(C1045,Active!C$21:E$973,3,FALSE)</f>
        <v>-8614.9963547166954</v>
      </c>
      <c r="F1045" s="30" t="s">
        <v>425</v>
      </c>
      <c r="G1045" s="28" t="str">
        <f t="shared" si="100"/>
        <v>35908.552</v>
      </c>
      <c r="H1045" s="58">
        <f t="shared" si="101"/>
        <v>-7280</v>
      </c>
      <c r="I1045" s="67" t="s">
        <v>1025</v>
      </c>
      <c r="J1045" s="68" t="s">
        <v>1026</v>
      </c>
      <c r="K1045" s="67">
        <v>-7280</v>
      </c>
      <c r="L1045" s="67" t="s">
        <v>1027</v>
      </c>
      <c r="M1045" s="68" t="s">
        <v>441</v>
      </c>
      <c r="N1045" s="68"/>
      <c r="O1045" s="69" t="s">
        <v>827</v>
      </c>
      <c r="P1045" s="69" t="s">
        <v>993</v>
      </c>
    </row>
    <row r="1046" spans="1:16" ht="13.5" thickBot="1" x14ac:dyDescent="0.25">
      <c r="A1046" s="58" t="str">
        <f t="shared" si="96"/>
        <v> AA 9.47 </v>
      </c>
      <c r="B1046" s="30" t="str">
        <f t="shared" si="97"/>
        <v>I</v>
      </c>
      <c r="C1046" s="58">
        <f t="shared" si="98"/>
        <v>35958.462</v>
      </c>
      <c r="D1046" s="28" t="str">
        <f t="shared" si="99"/>
        <v>vis</v>
      </c>
      <c r="E1046" s="66">
        <f>VLOOKUP(C1046,Active!C$21:E$973,3,FALSE)</f>
        <v>-8553.9890146205926</v>
      </c>
      <c r="F1046" s="30" t="s">
        <v>425</v>
      </c>
      <c r="G1046" s="28" t="str">
        <f t="shared" si="100"/>
        <v>35958.462</v>
      </c>
      <c r="H1046" s="58">
        <f t="shared" si="101"/>
        <v>-7219</v>
      </c>
      <c r="I1046" s="67" t="s">
        <v>1028</v>
      </c>
      <c r="J1046" s="68" t="s">
        <v>1029</v>
      </c>
      <c r="K1046" s="67">
        <v>-7219</v>
      </c>
      <c r="L1046" s="67" t="s">
        <v>1006</v>
      </c>
      <c r="M1046" s="68" t="s">
        <v>441</v>
      </c>
      <c r="N1046" s="68"/>
      <c r="O1046" s="69" t="s">
        <v>827</v>
      </c>
      <c r="P1046" s="69" t="s">
        <v>993</v>
      </c>
    </row>
    <row r="1047" spans="1:16" ht="13.5" thickBot="1" x14ac:dyDescent="0.25">
      <c r="A1047" s="58" t="str">
        <f t="shared" si="96"/>
        <v> MSAI 32.44 </v>
      </c>
      <c r="B1047" s="30" t="str">
        <f t="shared" si="97"/>
        <v>I</v>
      </c>
      <c r="C1047" s="58">
        <f t="shared" si="98"/>
        <v>35980.550600000002</v>
      </c>
      <c r="D1047" s="28" t="str">
        <f t="shared" si="99"/>
        <v>vis</v>
      </c>
      <c r="E1047" s="66">
        <f>VLOOKUP(C1047,Active!C$21:E$973,3,FALSE)</f>
        <v>-8526.9890800894955</v>
      </c>
      <c r="F1047" s="30" t="s">
        <v>425</v>
      </c>
      <c r="G1047" s="28" t="str">
        <f t="shared" si="100"/>
        <v>35980.5506</v>
      </c>
      <c r="H1047" s="58">
        <f t="shared" si="101"/>
        <v>-7192</v>
      </c>
      <c r="I1047" s="67" t="s">
        <v>1030</v>
      </c>
      <c r="J1047" s="68" t="s">
        <v>1031</v>
      </c>
      <c r="K1047" s="67">
        <v>-7192</v>
      </c>
      <c r="L1047" s="67" t="s">
        <v>1032</v>
      </c>
      <c r="M1047" s="68" t="s">
        <v>892</v>
      </c>
      <c r="N1047" s="68" t="s">
        <v>893</v>
      </c>
      <c r="O1047" s="69" t="s">
        <v>1033</v>
      </c>
      <c r="P1047" s="69" t="s">
        <v>1034</v>
      </c>
    </row>
    <row r="1048" spans="1:16" ht="13.5" thickBot="1" x14ac:dyDescent="0.25">
      <c r="A1048" s="58" t="str">
        <f t="shared" si="96"/>
        <v> STBB 1964.79 </v>
      </c>
      <c r="B1048" s="30" t="str">
        <f t="shared" si="97"/>
        <v>I</v>
      </c>
      <c r="C1048" s="58">
        <f t="shared" si="98"/>
        <v>36021.457999999999</v>
      </c>
      <c r="D1048" s="28" t="str">
        <f t="shared" si="99"/>
        <v>vis</v>
      </c>
      <c r="E1048" s="66">
        <f>VLOOKUP(C1048,Active!C$21:E$973,3,FALSE)</f>
        <v>-8476.9860413347924</v>
      </c>
      <c r="F1048" s="30" t="s">
        <v>425</v>
      </c>
      <c r="G1048" s="28" t="str">
        <f t="shared" si="100"/>
        <v>36021.458</v>
      </c>
      <c r="H1048" s="58">
        <f t="shared" si="101"/>
        <v>-7142</v>
      </c>
      <c r="I1048" s="67" t="s">
        <v>1035</v>
      </c>
      <c r="J1048" s="68" t="s">
        <v>1036</v>
      </c>
      <c r="K1048" s="67">
        <v>-7142</v>
      </c>
      <c r="L1048" s="67" t="s">
        <v>973</v>
      </c>
      <c r="M1048" s="68" t="s">
        <v>427</v>
      </c>
      <c r="N1048" s="68"/>
      <c r="O1048" s="69" t="s">
        <v>831</v>
      </c>
      <c r="P1048" s="69" t="s">
        <v>949</v>
      </c>
    </row>
    <row r="1049" spans="1:16" ht="13.5" thickBot="1" x14ac:dyDescent="0.25">
      <c r="A1049" s="58" t="str">
        <f t="shared" si="96"/>
        <v> STBB 1964.79 </v>
      </c>
      <c r="B1049" s="30" t="str">
        <f t="shared" si="97"/>
        <v>I</v>
      </c>
      <c r="C1049" s="58">
        <f t="shared" si="98"/>
        <v>36039.457000000002</v>
      </c>
      <c r="D1049" s="28" t="str">
        <f t="shared" si="99"/>
        <v>vis</v>
      </c>
      <c r="E1049" s="66">
        <f>VLOOKUP(C1049,Active!C$21:E$973,3,FALSE)</f>
        <v>-8454.9850172035549</v>
      </c>
      <c r="F1049" s="30" t="s">
        <v>425</v>
      </c>
      <c r="G1049" s="28" t="str">
        <f t="shared" si="100"/>
        <v>36039.457</v>
      </c>
      <c r="H1049" s="58">
        <f t="shared" si="101"/>
        <v>-7120</v>
      </c>
      <c r="I1049" s="67" t="s">
        <v>1037</v>
      </c>
      <c r="J1049" s="68" t="s">
        <v>1038</v>
      </c>
      <c r="K1049" s="67">
        <v>-7120</v>
      </c>
      <c r="L1049" s="67" t="s">
        <v>1003</v>
      </c>
      <c r="M1049" s="68" t="s">
        <v>427</v>
      </c>
      <c r="N1049" s="68"/>
      <c r="O1049" s="69" t="s">
        <v>831</v>
      </c>
      <c r="P1049" s="69" t="s">
        <v>949</v>
      </c>
    </row>
    <row r="1050" spans="1:16" ht="13.5" thickBot="1" x14ac:dyDescent="0.25">
      <c r="A1050" s="58" t="str">
        <f t="shared" si="96"/>
        <v> STBB 1964.79 </v>
      </c>
      <c r="B1050" s="30" t="str">
        <f t="shared" si="97"/>
        <v>I</v>
      </c>
      <c r="C1050" s="58">
        <f t="shared" si="98"/>
        <v>36062.360999999997</v>
      </c>
      <c r="D1050" s="28" t="str">
        <f t="shared" si="99"/>
        <v>vis</v>
      </c>
      <c r="E1050" s="66">
        <f>VLOOKUP(C1050,Active!C$21:E$973,3,FALSE)</f>
        <v>-8426.9883809070034</v>
      </c>
      <c r="F1050" s="30" t="s">
        <v>425</v>
      </c>
      <c r="G1050" s="28" t="str">
        <f t="shared" si="100"/>
        <v>36062.361</v>
      </c>
      <c r="H1050" s="58">
        <f t="shared" si="101"/>
        <v>-7092</v>
      </c>
      <c r="I1050" s="67" t="s">
        <v>1039</v>
      </c>
      <c r="J1050" s="68" t="s">
        <v>1040</v>
      </c>
      <c r="K1050" s="67">
        <v>-7092</v>
      </c>
      <c r="L1050" s="67" t="s">
        <v>1017</v>
      </c>
      <c r="M1050" s="68" t="s">
        <v>427</v>
      </c>
      <c r="N1050" s="68"/>
      <c r="O1050" s="69" t="s">
        <v>831</v>
      </c>
      <c r="P1050" s="69" t="s">
        <v>949</v>
      </c>
    </row>
    <row r="1051" spans="1:16" ht="13.5" thickBot="1" x14ac:dyDescent="0.25">
      <c r="A1051" s="58" t="str">
        <f t="shared" si="96"/>
        <v> STBB 1964.79 </v>
      </c>
      <c r="B1051" s="30" t="str">
        <f t="shared" si="97"/>
        <v>I</v>
      </c>
      <c r="C1051" s="58">
        <f t="shared" si="98"/>
        <v>36121.260999999999</v>
      </c>
      <c r="D1051" s="28" t="str">
        <f t="shared" si="99"/>
        <v>vis</v>
      </c>
      <c r="E1051" s="66">
        <f>VLOOKUP(C1051,Active!C$21:E$973,3,FALSE)</f>
        <v>-8354.9921410420302</v>
      </c>
      <c r="F1051" s="30" t="s">
        <v>425</v>
      </c>
      <c r="G1051" s="28" t="str">
        <f t="shared" si="100"/>
        <v>36121.261</v>
      </c>
      <c r="H1051" s="58">
        <f t="shared" si="101"/>
        <v>-7020</v>
      </c>
      <c r="I1051" s="67" t="s">
        <v>1041</v>
      </c>
      <c r="J1051" s="68" t="s">
        <v>1042</v>
      </c>
      <c r="K1051" s="67">
        <v>-7020</v>
      </c>
      <c r="L1051" s="67" t="s">
        <v>968</v>
      </c>
      <c r="M1051" s="68" t="s">
        <v>427</v>
      </c>
      <c r="N1051" s="68"/>
      <c r="O1051" s="69" t="s">
        <v>831</v>
      </c>
      <c r="P1051" s="69" t="s">
        <v>949</v>
      </c>
    </row>
    <row r="1052" spans="1:16" ht="13.5" thickBot="1" x14ac:dyDescent="0.25">
      <c r="A1052" s="58" t="str">
        <f t="shared" si="96"/>
        <v> STBB 1964.79 </v>
      </c>
      <c r="B1052" s="30" t="str">
        <f t="shared" si="97"/>
        <v>I</v>
      </c>
      <c r="C1052" s="58">
        <f t="shared" si="98"/>
        <v>36125.357000000004</v>
      </c>
      <c r="D1052" s="28" t="str">
        <f t="shared" si="99"/>
        <v>vis</v>
      </c>
      <c r="E1052" s="66">
        <f>VLOOKUP(C1052,Active!C$21:E$973,3,FALSE)</f>
        <v>-8349.9854076211941</v>
      </c>
      <c r="F1052" s="30" t="s">
        <v>425</v>
      </c>
      <c r="G1052" s="28" t="str">
        <f t="shared" si="100"/>
        <v>36125.357</v>
      </c>
      <c r="H1052" s="58">
        <f t="shared" si="101"/>
        <v>-7015</v>
      </c>
      <c r="I1052" s="67" t="s">
        <v>1043</v>
      </c>
      <c r="J1052" s="68" t="s">
        <v>1044</v>
      </c>
      <c r="K1052" s="67">
        <v>-7015</v>
      </c>
      <c r="L1052" s="67" t="s">
        <v>973</v>
      </c>
      <c r="M1052" s="68" t="s">
        <v>427</v>
      </c>
      <c r="N1052" s="68"/>
      <c r="O1052" s="69" t="s">
        <v>831</v>
      </c>
      <c r="P1052" s="69" t="s">
        <v>949</v>
      </c>
    </row>
    <row r="1053" spans="1:16" ht="13.5" thickBot="1" x14ac:dyDescent="0.25">
      <c r="A1053" s="58" t="str">
        <f t="shared" si="96"/>
        <v> STBB 1964.79 </v>
      </c>
      <c r="B1053" s="30" t="str">
        <f t="shared" si="97"/>
        <v>I</v>
      </c>
      <c r="C1053" s="58">
        <f t="shared" si="98"/>
        <v>36130.266000000003</v>
      </c>
      <c r="D1053" s="28" t="str">
        <f t="shared" si="99"/>
        <v>vis</v>
      </c>
      <c r="E1053" s="66">
        <f>VLOOKUP(C1053,Active!C$21:E$973,3,FALSE)</f>
        <v>-8343.9849060677625</v>
      </c>
      <c r="F1053" s="30" t="s">
        <v>425</v>
      </c>
      <c r="G1053" s="28" t="str">
        <f t="shared" si="100"/>
        <v>36130.266</v>
      </c>
      <c r="H1053" s="58">
        <f t="shared" si="101"/>
        <v>-7009</v>
      </c>
      <c r="I1053" s="67" t="s">
        <v>1045</v>
      </c>
      <c r="J1053" s="68" t="s">
        <v>1046</v>
      </c>
      <c r="K1053" s="67">
        <v>-7009</v>
      </c>
      <c r="L1053" s="67" t="s">
        <v>1003</v>
      </c>
      <c r="M1053" s="68" t="s">
        <v>427</v>
      </c>
      <c r="N1053" s="68"/>
      <c r="O1053" s="69" t="s">
        <v>831</v>
      </c>
      <c r="P1053" s="69" t="s">
        <v>949</v>
      </c>
    </row>
    <row r="1054" spans="1:16" ht="13.5" thickBot="1" x14ac:dyDescent="0.25">
      <c r="A1054" s="58" t="str">
        <f t="shared" si="96"/>
        <v> AA 9.47 </v>
      </c>
      <c r="B1054" s="30" t="str">
        <f t="shared" si="97"/>
        <v>I</v>
      </c>
      <c r="C1054" s="58">
        <f t="shared" si="98"/>
        <v>36349.500999999997</v>
      </c>
      <c r="D1054" s="28" t="str">
        <f t="shared" si="99"/>
        <v>vis</v>
      </c>
      <c r="E1054" s="66">
        <f>VLOOKUP(C1054,Active!C$21:E$973,3,FALSE)</f>
        <v>-8076.0036556977047</v>
      </c>
      <c r="F1054" s="30" t="s">
        <v>425</v>
      </c>
      <c r="G1054" s="28" t="str">
        <f t="shared" si="100"/>
        <v>36349.501</v>
      </c>
      <c r="H1054" s="58">
        <f t="shared" si="101"/>
        <v>-6741</v>
      </c>
      <c r="I1054" s="67" t="s">
        <v>1047</v>
      </c>
      <c r="J1054" s="68" t="s">
        <v>1048</v>
      </c>
      <c r="K1054" s="67">
        <v>-6741</v>
      </c>
      <c r="L1054" s="67" t="s">
        <v>1049</v>
      </c>
      <c r="M1054" s="68" t="s">
        <v>441</v>
      </c>
      <c r="N1054" s="68"/>
      <c r="O1054" s="69" t="s">
        <v>827</v>
      </c>
      <c r="P1054" s="69" t="s">
        <v>993</v>
      </c>
    </row>
    <row r="1055" spans="1:16" ht="13.5" thickBot="1" x14ac:dyDescent="0.25">
      <c r="A1055" s="58" t="str">
        <f t="shared" si="96"/>
        <v> STBB 1964.79 </v>
      </c>
      <c r="B1055" s="30" t="str">
        <f t="shared" si="97"/>
        <v>I</v>
      </c>
      <c r="C1055" s="58">
        <f t="shared" si="98"/>
        <v>36354.42</v>
      </c>
      <c r="D1055" s="28" t="str">
        <f t="shared" si="99"/>
        <v>vis</v>
      </c>
      <c r="E1055" s="66">
        <f>VLOOKUP(C1055,Active!C$21:E$973,3,FALSE)</f>
        <v>-8069.9909306740046</v>
      </c>
      <c r="F1055" s="30" t="s">
        <v>425</v>
      </c>
      <c r="G1055" s="28" t="str">
        <f t="shared" si="100"/>
        <v>36354.420</v>
      </c>
      <c r="H1055" s="58">
        <f t="shared" si="101"/>
        <v>-6735</v>
      </c>
      <c r="I1055" s="67" t="s">
        <v>1050</v>
      </c>
      <c r="J1055" s="68" t="s">
        <v>1051</v>
      </c>
      <c r="K1055" s="67">
        <v>-6735</v>
      </c>
      <c r="L1055" s="67" t="s">
        <v>978</v>
      </c>
      <c r="M1055" s="68" t="s">
        <v>427</v>
      </c>
      <c r="N1055" s="68"/>
      <c r="O1055" s="69" t="s">
        <v>831</v>
      </c>
      <c r="P1055" s="69" t="s">
        <v>949</v>
      </c>
    </row>
    <row r="1056" spans="1:16" ht="13.5" thickBot="1" x14ac:dyDescent="0.25">
      <c r="A1056" s="58" t="str">
        <f t="shared" si="96"/>
        <v> STBB 1964.79 </v>
      </c>
      <c r="B1056" s="30" t="str">
        <f t="shared" si="97"/>
        <v>I</v>
      </c>
      <c r="C1056" s="58">
        <f t="shared" si="98"/>
        <v>36372.421999999999</v>
      </c>
      <c r="D1056" s="28" t="str">
        <f t="shared" si="99"/>
        <v>vis</v>
      </c>
      <c r="E1056" s="66">
        <f>VLOOKUP(C1056,Active!C$21:E$973,3,FALSE)</f>
        <v>-8047.9862395016917</v>
      </c>
      <c r="F1056" s="30" t="s">
        <v>425</v>
      </c>
      <c r="G1056" s="28" t="str">
        <f t="shared" si="100"/>
        <v>36372.422</v>
      </c>
      <c r="H1056" s="58">
        <f t="shared" si="101"/>
        <v>-6713</v>
      </c>
      <c r="I1056" s="67" t="s">
        <v>1052</v>
      </c>
      <c r="J1056" s="68" t="s">
        <v>1053</v>
      </c>
      <c r="K1056" s="67">
        <v>-6713</v>
      </c>
      <c r="L1056" s="67" t="s">
        <v>973</v>
      </c>
      <c r="M1056" s="68" t="s">
        <v>427</v>
      </c>
      <c r="N1056" s="68"/>
      <c r="O1056" s="69" t="s">
        <v>831</v>
      </c>
      <c r="P1056" s="69" t="s">
        <v>949</v>
      </c>
    </row>
    <row r="1057" spans="1:16" ht="13.5" thickBot="1" x14ac:dyDescent="0.25">
      <c r="A1057" s="58" t="str">
        <f t="shared" si="96"/>
        <v> STBB 1964.79 </v>
      </c>
      <c r="B1057" s="30" t="str">
        <f t="shared" si="97"/>
        <v>I</v>
      </c>
      <c r="C1057" s="58">
        <f t="shared" si="98"/>
        <v>36381.415999999997</v>
      </c>
      <c r="D1057" s="28" t="str">
        <f t="shared" si="99"/>
        <v>vis</v>
      </c>
      <c r="E1057" s="66">
        <f>VLOOKUP(C1057,Active!C$21:E$973,3,FALSE)</f>
        <v>-8036.9924503447237</v>
      </c>
      <c r="F1057" s="30" t="s">
        <v>425</v>
      </c>
      <c r="G1057" s="28" t="str">
        <f t="shared" si="100"/>
        <v>36381.416</v>
      </c>
      <c r="H1057" s="58">
        <f t="shared" si="101"/>
        <v>-6702</v>
      </c>
      <c r="I1057" s="67" t="s">
        <v>1054</v>
      </c>
      <c r="J1057" s="68" t="s">
        <v>1055</v>
      </c>
      <c r="K1057" s="67">
        <v>-6702</v>
      </c>
      <c r="L1057" s="67" t="s">
        <v>968</v>
      </c>
      <c r="M1057" s="68" t="s">
        <v>427</v>
      </c>
      <c r="N1057" s="68"/>
      <c r="O1057" s="69" t="s">
        <v>831</v>
      </c>
      <c r="P1057" s="69" t="s">
        <v>949</v>
      </c>
    </row>
    <row r="1058" spans="1:16" ht="13.5" thickBot="1" x14ac:dyDescent="0.25">
      <c r="A1058" s="58" t="str">
        <f t="shared" si="96"/>
        <v> AA 17.61 </v>
      </c>
      <c r="B1058" s="30" t="str">
        <f t="shared" si="97"/>
        <v>I</v>
      </c>
      <c r="C1058" s="58">
        <f t="shared" si="98"/>
        <v>36453.410000000003</v>
      </c>
      <c r="D1058" s="28" t="str">
        <f t="shared" si="99"/>
        <v>vis</v>
      </c>
      <c r="E1058" s="66">
        <f>VLOOKUP(C1058,Active!C$21:E$973,3,FALSE)</f>
        <v>-7948.9907985138379</v>
      </c>
      <c r="F1058" s="30" t="s">
        <v>425</v>
      </c>
      <c r="G1058" s="28" t="str">
        <f t="shared" si="100"/>
        <v>36453.410</v>
      </c>
      <c r="H1058" s="58">
        <f t="shared" si="101"/>
        <v>-6614</v>
      </c>
      <c r="I1058" s="67" t="s">
        <v>1056</v>
      </c>
      <c r="J1058" s="68" t="s">
        <v>1057</v>
      </c>
      <c r="K1058" s="67">
        <v>-6614</v>
      </c>
      <c r="L1058" s="67" t="s">
        <v>978</v>
      </c>
      <c r="M1058" s="68" t="s">
        <v>441</v>
      </c>
      <c r="N1058" s="68"/>
      <c r="O1058" s="69" t="s">
        <v>1058</v>
      </c>
      <c r="P1058" s="69" t="s">
        <v>1059</v>
      </c>
    </row>
    <row r="1059" spans="1:16" ht="13.5" thickBot="1" x14ac:dyDescent="0.25">
      <c r="A1059" s="58" t="str">
        <f t="shared" si="96"/>
        <v> SAC 30.107 </v>
      </c>
      <c r="B1059" s="30" t="str">
        <f t="shared" si="97"/>
        <v>I</v>
      </c>
      <c r="C1059" s="58">
        <f t="shared" si="98"/>
        <v>36453.411899999999</v>
      </c>
      <c r="D1059" s="28" t="str">
        <f t="shared" si="99"/>
        <v>vis</v>
      </c>
      <c r="E1059" s="66">
        <f>VLOOKUP(C1059,Active!C$21:E$973,3,FALSE)</f>
        <v>-7948.9884760544928</v>
      </c>
      <c r="F1059" s="30" t="s">
        <v>425</v>
      </c>
      <c r="G1059" s="28" t="str">
        <f t="shared" si="100"/>
        <v>36453.4119</v>
      </c>
      <c r="H1059" s="58">
        <f t="shared" si="101"/>
        <v>-6614</v>
      </c>
      <c r="I1059" s="67" t="s">
        <v>1060</v>
      </c>
      <c r="J1059" s="68" t="s">
        <v>1061</v>
      </c>
      <c r="K1059" s="67">
        <v>-6614</v>
      </c>
      <c r="L1059" s="67" t="s">
        <v>1062</v>
      </c>
      <c r="M1059" s="68" t="s">
        <v>441</v>
      </c>
      <c r="N1059" s="68"/>
      <c r="O1059" s="69" t="s">
        <v>1063</v>
      </c>
      <c r="P1059" s="69" t="s">
        <v>1064</v>
      </c>
    </row>
    <row r="1060" spans="1:16" ht="13.5" thickBot="1" x14ac:dyDescent="0.25">
      <c r="A1060" s="58" t="str">
        <f t="shared" si="96"/>
        <v> SAC 30.107 </v>
      </c>
      <c r="B1060" s="30" t="str">
        <f t="shared" si="97"/>
        <v>I</v>
      </c>
      <c r="C1060" s="58">
        <f t="shared" si="98"/>
        <v>36453.412300000004</v>
      </c>
      <c r="D1060" s="28" t="str">
        <f t="shared" si="99"/>
        <v>vis</v>
      </c>
      <c r="E1060" s="66">
        <f>VLOOKUP(C1060,Active!C$21:E$973,3,FALSE)</f>
        <v>-7948.9879871156772</v>
      </c>
      <c r="F1060" s="30" t="s">
        <v>425</v>
      </c>
      <c r="G1060" s="28" t="str">
        <f t="shared" si="100"/>
        <v>36453.4123</v>
      </c>
      <c r="H1060" s="58">
        <f t="shared" si="101"/>
        <v>-6614</v>
      </c>
      <c r="I1060" s="67" t="s">
        <v>1065</v>
      </c>
      <c r="J1060" s="68" t="s">
        <v>1061</v>
      </c>
      <c r="K1060" s="67">
        <v>-6614</v>
      </c>
      <c r="L1060" s="67" t="s">
        <v>1066</v>
      </c>
      <c r="M1060" s="68" t="s">
        <v>441</v>
      </c>
      <c r="N1060" s="68"/>
      <c r="O1060" s="69" t="s">
        <v>527</v>
      </c>
      <c r="P1060" s="69" t="s">
        <v>1064</v>
      </c>
    </row>
    <row r="1061" spans="1:16" ht="13.5" thickBot="1" x14ac:dyDescent="0.25">
      <c r="A1061" s="58" t="str">
        <f t="shared" si="96"/>
        <v> SAC 30.107 </v>
      </c>
      <c r="B1061" s="30" t="str">
        <f t="shared" si="97"/>
        <v>I</v>
      </c>
      <c r="C1061" s="58">
        <f t="shared" si="98"/>
        <v>36453.415800000002</v>
      </c>
      <c r="D1061" s="28" t="str">
        <f t="shared" si="99"/>
        <v>vis</v>
      </c>
      <c r="E1061" s="66">
        <f>VLOOKUP(C1061,Active!C$21:E$973,3,FALSE)</f>
        <v>-7948.9837089010853</v>
      </c>
      <c r="F1061" s="30" t="s">
        <v>425</v>
      </c>
      <c r="G1061" s="28" t="str">
        <f t="shared" si="100"/>
        <v>36453.4158</v>
      </c>
      <c r="H1061" s="58">
        <f t="shared" si="101"/>
        <v>-6614</v>
      </c>
      <c r="I1061" s="67" t="s">
        <v>1067</v>
      </c>
      <c r="J1061" s="68" t="s">
        <v>1068</v>
      </c>
      <c r="K1061" s="67">
        <v>-6614</v>
      </c>
      <c r="L1061" s="67" t="s">
        <v>1069</v>
      </c>
      <c r="M1061" s="68" t="s">
        <v>441</v>
      </c>
      <c r="N1061" s="68"/>
      <c r="O1061" s="69" t="s">
        <v>1070</v>
      </c>
      <c r="P1061" s="69" t="s">
        <v>1064</v>
      </c>
    </row>
    <row r="1062" spans="1:16" ht="13.5" thickBot="1" x14ac:dyDescent="0.25">
      <c r="A1062" s="58" t="str">
        <f t="shared" si="96"/>
        <v> SAC 30.107 </v>
      </c>
      <c r="B1062" s="30" t="str">
        <f t="shared" si="97"/>
        <v>I</v>
      </c>
      <c r="C1062" s="58">
        <f t="shared" si="98"/>
        <v>36453.417500000003</v>
      </c>
      <c r="D1062" s="28" t="str">
        <f t="shared" si="99"/>
        <v>vis</v>
      </c>
      <c r="E1062" s="66">
        <f>VLOOKUP(C1062,Active!C$21:E$973,3,FALSE)</f>
        <v>-7948.9816309111393</v>
      </c>
      <c r="F1062" s="30" t="s">
        <v>425</v>
      </c>
      <c r="G1062" s="28" t="str">
        <f t="shared" si="100"/>
        <v>36453.4175</v>
      </c>
      <c r="H1062" s="58">
        <f t="shared" si="101"/>
        <v>-6614</v>
      </c>
      <c r="I1062" s="67" t="s">
        <v>1071</v>
      </c>
      <c r="J1062" s="68" t="s">
        <v>1072</v>
      </c>
      <c r="K1062" s="67">
        <v>-6614</v>
      </c>
      <c r="L1062" s="67" t="s">
        <v>961</v>
      </c>
      <c r="M1062" s="68" t="s">
        <v>441</v>
      </c>
      <c r="N1062" s="68"/>
      <c r="O1062" s="69" t="s">
        <v>1073</v>
      </c>
      <c r="P1062" s="69" t="s">
        <v>1064</v>
      </c>
    </row>
    <row r="1063" spans="1:16" ht="13.5" thickBot="1" x14ac:dyDescent="0.25">
      <c r="A1063" s="58" t="str">
        <f t="shared" si="96"/>
        <v> EBC 1-32 </v>
      </c>
      <c r="B1063" s="30" t="str">
        <f t="shared" si="97"/>
        <v>I</v>
      </c>
      <c r="C1063" s="58">
        <f t="shared" si="98"/>
        <v>36453.4205</v>
      </c>
      <c r="D1063" s="28" t="str">
        <f t="shared" si="99"/>
        <v>vis</v>
      </c>
      <c r="E1063" s="66">
        <f>VLOOKUP(C1063,Active!C$21:E$973,3,FALSE)</f>
        <v>-7948.9779638700629</v>
      </c>
      <c r="F1063" s="30" t="s">
        <v>425</v>
      </c>
      <c r="G1063" s="28" t="str">
        <f t="shared" si="100"/>
        <v>36453.4205</v>
      </c>
      <c r="H1063" s="58">
        <f t="shared" si="101"/>
        <v>-6614</v>
      </c>
      <c r="I1063" s="67" t="s">
        <v>1074</v>
      </c>
      <c r="J1063" s="68" t="s">
        <v>1075</v>
      </c>
      <c r="K1063" s="67">
        <v>-6614</v>
      </c>
      <c r="L1063" s="67" t="s">
        <v>1076</v>
      </c>
      <c r="M1063" s="68" t="s">
        <v>441</v>
      </c>
      <c r="N1063" s="68"/>
      <c r="O1063" s="69" t="s">
        <v>1077</v>
      </c>
      <c r="P1063" s="69" t="s">
        <v>1078</v>
      </c>
    </row>
    <row r="1064" spans="1:16" ht="13.5" thickBot="1" x14ac:dyDescent="0.25">
      <c r="A1064" s="58" t="str">
        <f t="shared" si="96"/>
        <v> STBB 1964.79 </v>
      </c>
      <c r="B1064" s="30" t="str">
        <f t="shared" si="97"/>
        <v>I</v>
      </c>
      <c r="C1064" s="58">
        <f t="shared" si="98"/>
        <v>36476.315000000002</v>
      </c>
      <c r="D1064" s="28" t="str">
        <f t="shared" si="99"/>
        <v>vis</v>
      </c>
      <c r="E1064" s="66">
        <f>VLOOKUP(C1064,Active!C$21:E$973,3,FALSE)</f>
        <v>-7920.9929398702543</v>
      </c>
      <c r="F1064" s="30" t="s">
        <v>425</v>
      </c>
      <c r="G1064" s="28" t="str">
        <f t="shared" si="100"/>
        <v>36476.315</v>
      </c>
      <c r="H1064" s="58">
        <f t="shared" si="101"/>
        <v>-6586</v>
      </c>
      <c r="I1064" s="67" t="s">
        <v>1079</v>
      </c>
      <c r="J1064" s="68" t="s">
        <v>1080</v>
      </c>
      <c r="K1064" s="67">
        <v>-6586</v>
      </c>
      <c r="L1064" s="67" t="s">
        <v>1081</v>
      </c>
      <c r="M1064" s="68" t="s">
        <v>427</v>
      </c>
      <c r="N1064" s="68"/>
      <c r="O1064" s="69" t="s">
        <v>831</v>
      </c>
      <c r="P1064" s="69" t="s">
        <v>949</v>
      </c>
    </row>
    <row r="1065" spans="1:16" ht="13.5" thickBot="1" x14ac:dyDescent="0.25">
      <c r="A1065" s="58" t="str">
        <f t="shared" si="96"/>
        <v> STBB 1964.79 </v>
      </c>
      <c r="B1065" s="30" t="str">
        <f t="shared" si="97"/>
        <v>I</v>
      </c>
      <c r="C1065" s="58">
        <f t="shared" si="98"/>
        <v>36499.222999999998</v>
      </c>
      <c r="D1065" s="28" t="str">
        <f t="shared" si="99"/>
        <v>vis</v>
      </c>
      <c r="E1065" s="66">
        <f>VLOOKUP(C1065,Active!C$21:E$973,3,FALSE)</f>
        <v>-7892.9914141855952</v>
      </c>
      <c r="F1065" s="30" t="s">
        <v>425</v>
      </c>
      <c r="G1065" s="28" t="str">
        <f t="shared" si="100"/>
        <v>36499.223</v>
      </c>
      <c r="H1065" s="58">
        <f t="shared" si="101"/>
        <v>-6558</v>
      </c>
      <c r="I1065" s="67" t="s">
        <v>1082</v>
      </c>
      <c r="J1065" s="68" t="s">
        <v>1083</v>
      </c>
      <c r="K1065" s="67">
        <v>-6558</v>
      </c>
      <c r="L1065" s="67" t="s">
        <v>968</v>
      </c>
      <c r="M1065" s="68" t="s">
        <v>427</v>
      </c>
      <c r="N1065" s="68"/>
      <c r="O1065" s="69" t="s">
        <v>831</v>
      </c>
      <c r="P1065" s="69" t="s">
        <v>949</v>
      </c>
    </row>
    <row r="1066" spans="1:16" ht="13.5" thickBot="1" x14ac:dyDescent="0.25">
      <c r="A1066" s="58" t="str">
        <f t="shared" si="96"/>
        <v> STBB 1964.79 </v>
      </c>
      <c r="B1066" s="30" t="str">
        <f t="shared" si="97"/>
        <v>I</v>
      </c>
      <c r="C1066" s="58">
        <f t="shared" si="98"/>
        <v>36526.22</v>
      </c>
      <c r="D1066" s="28" t="str">
        <f t="shared" si="99"/>
        <v>vis</v>
      </c>
      <c r="E1066" s="66">
        <f>VLOOKUP(C1066,Active!C$21:E$973,3,FALSE)</f>
        <v>-7859.9917115092821</v>
      </c>
      <c r="F1066" s="30" t="s">
        <v>425</v>
      </c>
      <c r="G1066" s="28" t="str">
        <f t="shared" si="100"/>
        <v>36526.220</v>
      </c>
      <c r="H1066" s="58">
        <f t="shared" si="101"/>
        <v>-6525</v>
      </c>
      <c r="I1066" s="67" t="s">
        <v>1084</v>
      </c>
      <c r="J1066" s="68" t="s">
        <v>1085</v>
      </c>
      <c r="K1066" s="67">
        <v>-6525</v>
      </c>
      <c r="L1066" s="67" t="s">
        <v>968</v>
      </c>
      <c r="M1066" s="68" t="s">
        <v>427</v>
      </c>
      <c r="N1066" s="68"/>
      <c r="O1066" s="69" t="s">
        <v>831</v>
      </c>
      <c r="P1066" s="69" t="s">
        <v>949</v>
      </c>
    </row>
    <row r="1067" spans="1:16" ht="13.5" thickBot="1" x14ac:dyDescent="0.25">
      <c r="A1067" s="58" t="str">
        <f t="shared" si="96"/>
        <v> STBB 1964.79 </v>
      </c>
      <c r="B1067" s="30" t="str">
        <f t="shared" si="97"/>
        <v>I</v>
      </c>
      <c r="C1067" s="58">
        <f t="shared" si="98"/>
        <v>36673.478000000003</v>
      </c>
      <c r="D1067" s="28" t="str">
        <f t="shared" si="99"/>
        <v>vis</v>
      </c>
      <c r="E1067" s="66">
        <f>VLOOKUP(C1067,Active!C$21:E$973,3,FALSE)</f>
        <v>-7679.9913330706404</v>
      </c>
      <c r="F1067" s="30" t="s">
        <v>425</v>
      </c>
      <c r="G1067" s="28" t="str">
        <f t="shared" si="100"/>
        <v>36673.478</v>
      </c>
      <c r="H1067" s="58">
        <f t="shared" si="101"/>
        <v>-6345</v>
      </c>
      <c r="I1067" s="67" t="s">
        <v>1086</v>
      </c>
      <c r="J1067" s="68" t="s">
        <v>1087</v>
      </c>
      <c r="K1067" s="67">
        <v>-6345</v>
      </c>
      <c r="L1067" s="67" t="s">
        <v>968</v>
      </c>
      <c r="M1067" s="68" t="s">
        <v>427</v>
      </c>
      <c r="N1067" s="68"/>
      <c r="O1067" s="69" t="s">
        <v>831</v>
      </c>
      <c r="P1067" s="69" t="s">
        <v>949</v>
      </c>
    </row>
    <row r="1068" spans="1:16" ht="13.5" thickBot="1" x14ac:dyDescent="0.25">
      <c r="A1068" s="58" t="str">
        <f t="shared" si="96"/>
        <v> STBB 1964.79 </v>
      </c>
      <c r="B1068" s="30" t="str">
        <f t="shared" si="97"/>
        <v>I</v>
      </c>
      <c r="C1068" s="58">
        <f t="shared" si="98"/>
        <v>36686.565999999999</v>
      </c>
      <c r="D1068" s="28" t="str">
        <f t="shared" si="99"/>
        <v>vis</v>
      </c>
      <c r="E1068" s="66">
        <f>VLOOKUP(C1068,Active!C$21:E$973,3,FALSE)</f>
        <v>-7663.9932551868978</v>
      </c>
      <c r="F1068" s="30" t="s">
        <v>425</v>
      </c>
      <c r="G1068" s="28" t="str">
        <f t="shared" si="100"/>
        <v>36686.566</v>
      </c>
      <c r="H1068" s="58">
        <f t="shared" si="101"/>
        <v>-6329</v>
      </c>
      <c r="I1068" s="67" t="s">
        <v>1088</v>
      </c>
      <c r="J1068" s="68" t="s">
        <v>1089</v>
      </c>
      <c r="K1068" s="67">
        <v>-6329</v>
      </c>
      <c r="L1068" s="67" t="s">
        <v>1081</v>
      </c>
      <c r="M1068" s="68" t="s">
        <v>427</v>
      </c>
      <c r="N1068" s="68"/>
      <c r="O1068" s="69" t="s">
        <v>831</v>
      </c>
      <c r="P1068" s="69" t="s">
        <v>949</v>
      </c>
    </row>
    <row r="1069" spans="1:16" ht="13.5" thickBot="1" x14ac:dyDescent="0.25">
      <c r="A1069" s="58" t="str">
        <f t="shared" si="96"/>
        <v> STBB 1964.79 </v>
      </c>
      <c r="B1069" s="30" t="str">
        <f t="shared" si="97"/>
        <v>I</v>
      </c>
      <c r="C1069" s="58">
        <f t="shared" si="98"/>
        <v>36773.275999999998</v>
      </c>
      <c r="D1069" s="28" t="str">
        <f t="shared" si="99"/>
        <v>vis</v>
      </c>
      <c r="E1069" s="66">
        <f>VLOOKUP(C1069,Active!C$21:E$973,3,FALSE)</f>
        <v>-7558.003544513017</v>
      </c>
      <c r="F1069" s="30" t="s">
        <v>425</v>
      </c>
      <c r="G1069" s="28" t="str">
        <f t="shared" si="100"/>
        <v>36773.276</v>
      </c>
      <c r="H1069" s="58">
        <f t="shared" si="101"/>
        <v>-6223</v>
      </c>
      <c r="I1069" s="67" t="s">
        <v>1090</v>
      </c>
      <c r="J1069" s="68" t="s">
        <v>1091</v>
      </c>
      <c r="K1069" s="67">
        <v>-6223</v>
      </c>
      <c r="L1069" s="67" t="s">
        <v>1049</v>
      </c>
      <c r="M1069" s="68" t="s">
        <v>427</v>
      </c>
      <c r="N1069" s="68"/>
      <c r="O1069" s="69" t="s">
        <v>831</v>
      </c>
      <c r="P1069" s="69" t="s">
        <v>949</v>
      </c>
    </row>
    <row r="1070" spans="1:16" ht="13.5" thickBot="1" x14ac:dyDescent="0.25">
      <c r="A1070" s="58" t="str">
        <f t="shared" si="96"/>
        <v> STBB 1964.79 </v>
      </c>
      <c r="B1070" s="30" t="str">
        <f t="shared" si="97"/>
        <v>I</v>
      </c>
      <c r="C1070" s="58">
        <f t="shared" si="98"/>
        <v>36804.368000000002</v>
      </c>
      <c r="D1070" s="28" t="str">
        <f t="shared" si="99"/>
        <v>vis</v>
      </c>
      <c r="E1070" s="66">
        <f>VLOOKUP(C1070,Active!C$21:E$973,3,FALSE)</f>
        <v>-7519.9983307628991</v>
      </c>
      <c r="F1070" s="30" t="s">
        <v>425</v>
      </c>
      <c r="G1070" s="28" t="str">
        <f t="shared" si="100"/>
        <v>36804.368</v>
      </c>
      <c r="H1070" s="58">
        <f t="shared" si="101"/>
        <v>-6185</v>
      </c>
      <c r="I1070" s="67" t="s">
        <v>1092</v>
      </c>
      <c r="J1070" s="68" t="s">
        <v>1093</v>
      </c>
      <c r="K1070" s="67">
        <v>-6185</v>
      </c>
      <c r="L1070" s="67" t="s">
        <v>1094</v>
      </c>
      <c r="M1070" s="68" t="s">
        <v>427</v>
      </c>
      <c r="N1070" s="68"/>
      <c r="O1070" s="69" t="s">
        <v>831</v>
      </c>
      <c r="P1070" s="69" t="s">
        <v>949</v>
      </c>
    </row>
    <row r="1071" spans="1:16" ht="13.5" thickBot="1" x14ac:dyDescent="0.25">
      <c r="A1071" s="58" t="str">
        <f t="shared" si="96"/>
        <v> STBB 1964.79 </v>
      </c>
      <c r="B1071" s="30" t="str">
        <f t="shared" si="97"/>
        <v>I</v>
      </c>
      <c r="C1071" s="58">
        <f t="shared" si="98"/>
        <v>36809.285000000003</v>
      </c>
      <c r="D1071" s="28" t="str">
        <f t="shared" si="99"/>
        <v>vis</v>
      </c>
      <c r="E1071" s="66">
        <f>VLOOKUP(C1071,Active!C$21:E$973,3,FALSE)</f>
        <v>-7513.9880504332532</v>
      </c>
      <c r="F1071" s="30" t="s">
        <v>425</v>
      </c>
      <c r="G1071" s="28" t="str">
        <f t="shared" si="100"/>
        <v>36809.285</v>
      </c>
      <c r="H1071" s="58">
        <f t="shared" si="101"/>
        <v>-6179</v>
      </c>
      <c r="I1071" s="67" t="s">
        <v>1095</v>
      </c>
      <c r="J1071" s="68" t="s">
        <v>1096</v>
      </c>
      <c r="K1071" s="67">
        <v>-6179</v>
      </c>
      <c r="L1071" s="67" t="s">
        <v>1017</v>
      </c>
      <c r="M1071" s="68" t="s">
        <v>427</v>
      </c>
      <c r="N1071" s="68"/>
      <c r="O1071" s="69" t="s">
        <v>831</v>
      </c>
      <c r="P1071" s="69" t="s">
        <v>949</v>
      </c>
    </row>
    <row r="1072" spans="1:16" ht="13.5" thickBot="1" x14ac:dyDescent="0.25">
      <c r="A1072" s="58" t="str">
        <f t="shared" si="96"/>
        <v> STBB 1964.79 </v>
      </c>
      <c r="B1072" s="30" t="str">
        <f t="shared" si="97"/>
        <v>I</v>
      </c>
      <c r="C1072" s="58">
        <f t="shared" si="98"/>
        <v>36845.277999999998</v>
      </c>
      <c r="D1072" s="28" t="str">
        <f t="shared" si="99"/>
        <v>vis</v>
      </c>
      <c r="E1072" s="66">
        <f>VLOOKUP(C1072,Active!C$21:E$973,3,FALSE)</f>
        <v>-7469.9921139059261</v>
      </c>
      <c r="F1072" s="30" t="s">
        <v>425</v>
      </c>
      <c r="G1072" s="28" t="str">
        <f t="shared" si="100"/>
        <v>36845.278</v>
      </c>
      <c r="H1072" s="58">
        <f t="shared" si="101"/>
        <v>-6135</v>
      </c>
      <c r="I1072" s="67" t="s">
        <v>1097</v>
      </c>
      <c r="J1072" s="68" t="s">
        <v>1098</v>
      </c>
      <c r="K1072" s="67">
        <v>-6135</v>
      </c>
      <c r="L1072" s="67" t="s">
        <v>968</v>
      </c>
      <c r="M1072" s="68" t="s">
        <v>427</v>
      </c>
      <c r="N1072" s="68"/>
      <c r="O1072" s="69" t="s">
        <v>831</v>
      </c>
      <c r="P1072" s="69" t="s">
        <v>949</v>
      </c>
    </row>
    <row r="1073" spans="1:16" ht="13.5" thickBot="1" x14ac:dyDescent="0.25">
      <c r="A1073" s="58" t="str">
        <f t="shared" si="96"/>
        <v> MSAI 32.44 </v>
      </c>
      <c r="B1073" s="30" t="str">
        <f t="shared" si="97"/>
        <v>I</v>
      </c>
      <c r="C1073" s="58">
        <f t="shared" si="98"/>
        <v>37078.433299999997</v>
      </c>
      <c r="D1073" s="28" t="str">
        <f t="shared" si="99"/>
        <v>vis</v>
      </c>
      <c r="E1073" s="66">
        <f>VLOOKUP(C1073,Active!C$21:E$973,3,FALSE)</f>
        <v>-7184.9954262219007</v>
      </c>
      <c r="F1073" s="30" t="s">
        <v>425</v>
      </c>
      <c r="G1073" s="28" t="str">
        <f t="shared" si="100"/>
        <v>37078.4333</v>
      </c>
      <c r="H1073" s="58">
        <f t="shared" si="101"/>
        <v>-5850</v>
      </c>
      <c r="I1073" s="67" t="s">
        <v>1099</v>
      </c>
      <c r="J1073" s="68" t="s">
        <v>1100</v>
      </c>
      <c r="K1073" s="67">
        <v>-5850</v>
      </c>
      <c r="L1073" s="67" t="s">
        <v>1101</v>
      </c>
      <c r="M1073" s="68" t="s">
        <v>892</v>
      </c>
      <c r="N1073" s="68" t="s">
        <v>893</v>
      </c>
      <c r="O1073" s="69" t="s">
        <v>1033</v>
      </c>
      <c r="P1073" s="69" t="s">
        <v>1034</v>
      </c>
    </row>
    <row r="1074" spans="1:16" ht="13.5" thickBot="1" x14ac:dyDescent="0.25">
      <c r="A1074" s="58" t="str">
        <f t="shared" si="96"/>
        <v> STBB 1964.79 </v>
      </c>
      <c r="B1074" s="30" t="str">
        <f t="shared" si="97"/>
        <v>I</v>
      </c>
      <c r="C1074" s="58">
        <f t="shared" si="98"/>
        <v>37105.432000000001</v>
      </c>
      <c r="D1074" s="28" t="str">
        <f t="shared" si="99"/>
        <v>vis</v>
      </c>
      <c r="E1074" s="66">
        <f>VLOOKUP(C1074,Active!C$21:E$973,3,FALSE)</f>
        <v>-7151.9936455556417</v>
      </c>
      <c r="F1074" s="30" t="s">
        <v>425</v>
      </c>
      <c r="G1074" s="28" t="str">
        <f t="shared" si="100"/>
        <v>37105.432</v>
      </c>
      <c r="H1074" s="58">
        <f t="shared" si="101"/>
        <v>-5817</v>
      </c>
      <c r="I1074" s="67" t="s">
        <v>1102</v>
      </c>
      <c r="J1074" s="68" t="s">
        <v>1103</v>
      </c>
      <c r="K1074" s="67">
        <v>-5817</v>
      </c>
      <c r="L1074" s="67" t="s">
        <v>1081</v>
      </c>
      <c r="M1074" s="68" t="s">
        <v>427</v>
      </c>
      <c r="N1074" s="68"/>
      <c r="O1074" s="69" t="s">
        <v>831</v>
      </c>
      <c r="P1074" s="69" t="s">
        <v>949</v>
      </c>
    </row>
    <row r="1075" spans="1:16" ht="13.5" thickBot="1" x14ac:dyDescent="0.25">
      <c r="A1075" s="58" t="str">
        <f t="shared" si="96"/>
        <v> MSAI 32.44 </v>
      </c>
      <c r="B1075" s="30" t="str">
        <f t="shared" si="97"/>
        <v>I</v>
      </c>
      <c r="C1075" s="58">
        <f t="shared" si="98"/>
        <v>37141.426599999999</v>
      </c>
      <c r="D1075" s="28" t="str">
        <f t="shared" si="99"/>
        <v>vis</v>
      </c>
      <c r="E1075" s="66">
        <f>VLOOKUP(C1075,Active!C$21:E$973,3,FALSE)</f>
        <v>-7107.9957532730687</v>
      </c>
      <c r="F1075" s="30" t="s">
        <v>425</v>
      </c>
      <c r="G1075" s="28" t="str">
        <f t="shared" si="100"/>
        <v>37141.4266</v>
      </c>
      <c r="H1075" s="58">
        <f t="shared" si="101"/>
        <v>-5773</v>
      </c>
      <c r="I1075" s="67" t="s">
        <v>1104</v>
      </c>
      <c r="J1075" s="68" t="s">
        <v>1105</v>
      </c>
      <c r="K1075" s="67">
        <v>-5773</v>
      </c>
      <c r="L1075" s="67" t="s">
        <v>1106</v>
      </c>
      <c r="M1075" s="68" t="s">
        <v>892</v>
      </c>
      <c r="N1075" s="68" t="s">
        <v>893</v>
      </c>
      <c r="O1075" s="69" t="s">
        <v>1033</v>
      </c>
      <c r="P1075" s="69" t="s">
        <v>1034</v>
      </c>
    </row>
    <row r="1076" spans="1:16" ht="13.5" thickBot="1" x14ac:dyDescent="0.25">
      <c r="A1076" s="58" t="str">
        <f t="shared" si="96"/>
        <v> STBB 1964.79 </v>
      </c>
      <c r="B1076" s="30" t="str">
        <f t="shared" si="97"/>
        <v>I</v>
      </c>
      <c r="C1076" s="58">
        <f t="shared" si="98"/>
        <v>37141.430999999997</v>
      </c>
      <c r="D1076" s="28" t="str">
        <f t="shared" si="99"/>
        <v>vis</v>
      </c>
      <c r="E1076" s="66">
        <f>VLOOKUP(C1076,Active!C$21:E$973,3,FALSE)</f>
        <v>-7107.9903749461546</v>
      </c>
      <c r="F1076" s="30" t="s">
        <v>425</v>
      </c>
      <c r="G1076" s="28" t="str">
        <f t="shared" si="100"/>
        <v>37141.431</v>
      </c>
      <c r="H1076" s="58">
        <f t="shared" si="101"/>
        <v>-5773</v>
      </c>
      <c r="I1076" s="67" t="s">
        <v>1107</v>
      </c>
      <c r="J1076" s="68" t="s">
        <v>1108</v>
      </c>
      <c r="K1076" s="67">
        <v>-5773</v>
      </c>
      <c r="L1076" s="67" t="s">
        <v>978</v>
      </c>
      <c r="M1076" s="68" t="s">
        <v>427</v>
      </c>
      <c r="N1076" s="68"/>
      <c r="O1076" s="69" t="s">
        <v>831</v>
      </c>
      <c r="P1076" s="69" t="s">
        <v>949</v>
      </c>
    </row>
    <row r="1077" spans="1:16" ht="13.5" thickBot="1" x14ac:dyDescent="0.25">
      <c r="A1077" s="58" t="str">
        <f t="shared" si="96"/>
        <v> STBB 1964.79 </v>
      </c>
      <c r="B1077" s="30" t="str">
        <f t="shared" si="97"/>
        <v>I</v>
      </c>
      <c r="C1077" s="58">
        <f t="shared" si="98"/>
        <v>37155.33</v>
      </c>
      <c r="D1077" s="28" t="str">
        <f t="shared" si="99"/>
        <v>vis</v>
      </c>
      <c r="E1077" s="66">
        <f>VLOOKUP(C1077,Active!C$21:E$973,3,FALSE)</f>
        <v>-7091.0009736238526</v>
      </c>
      <c r="F1077" s="30" t="s">
        <v>425</v>
      </c>
      <c r="G1077" s="28" t="str">
        <f t="shared" si="100"/>
        <v>37155.330</v>
      </c>
      <c r="H1077" s="58">
        <f t="shared" si="101"/>
        <v>-5756</v>
      </c>
      <c r="I1077" s="67" t="s">
        <v>1109</v>
      </c>
      <c r="J1077" s="68" t="s">
        <v>1110</v>
      </c>
      <c r="K1077" s="67">
        <v>-5756</v>
      </c>
      <c r="L1077" s="67" t="s">
        <v>1111</v>
      </c>
      <c r="M1077" s="68" t="s">
        <v>427</v>
      </c>
      <c r="N1077" s="68"/>
      <c r="O1077" s="69" t="s">
        <v>831</v>
      </c>
      <c r="P1077" s="69" t="s">
        <v>949</v>
      </c>
    </row>
    <row r="1078" spans="1:16" ht="13.5" thickBot="1" x14ac:dyDescent="0.25">
      <c r="A1078" s="58" t="str">
        <f t="shared" si="96"/>
        <v> AA 17.61 </v>
      </c>
      <c r="B1078" s="30" t="str">
        <f t="shared" si="97"/>
        <v>I</v>
      </c>
      <c r="C1078" s="58">
        <f t="shared" si="98"/>
        <v>37191.332000000002</v>
      </c>
      <c r="D1078" s="28" t="str">
        <f t="shared" si="99"/>
        <v>vis</v>
      </c>
      <c r="E1078" s="66">
        <f>VLOOKUP(C1078,Active!C$21:E$973,3,FALSE)</f>
        <v>-7046.99403597328</v>
      </c>
      <c r="F1078" s="30" t="s">
        <v>425</v>
      </c>
      <c r="G1078" s="28" t="str">
        <f t="shared" si="100"/>
        <v>37191.332</v>
      </c>
      <c r="H1078" s="58">
        <f t="shared" si="101"/>
        <v>-5712</v>
      </c>
      <c r="I1078" s="67" t="s">
        <v>1112</v>
      </c>
      <c r="J1078" s="68" t="s">
        <v>1113</v>
      </c>
      <c r="K1078" s="67">
        <v>-5712</v>
      </c>
      <c r="L1078" s="67" t="s">
        <v>1114</v>
      </c>
      <c r="M1078" s="68" t="s">
        <v>441</v>
      </c>
      <c r="N1078" s="68"/>
      <c r="O1078" s="69" t="s">
        <v>1115</v>
      </c>
      <c r="P1078" s="69" t="s">
        <v>1059</v>
      </c>
    </row>
    <row r="1079" spans="1:16" ht="13.5" thickBot="1" x14ac:dyDescent="0.25">
      <c r="A1079" s="58" t="str">
        <f t="shared" si="96"/>
        <v> STBB 1964.79 </v>
      </c>
      <c r="B1079" s="30" t="str">
        <f t="shared" si="97"/>
        <v>I</v>
      </c>
      <c r="C1079" s="58">
        <f t="shared" si="98"/>
        <v>37478.487999999998</v>
      </c>
      <c r="D1079" s="28" t="str">
        <f t="shared" si="99"/>
        <v>vis</v>
      </c>
      <c r="E1079" s="66">
        <f>VLOOKUP(C1079,Active!C$21:E$973,3,FALSE)</f>
        <v>-6695.9897532115619</v>
      </c>
      <c r="F1079" s="30" t="s">
        <v>425</v>
      </c>
      <c r="G1079" s="28" t="str">
        <f t="shared" si="100"/>
        <v>37478.488</v>
      </c>
      <c r="H1079" s="58">
        <f t="shared" si="101"/>
        <v>-5361</v>
      </c>
      <c r="I1079" s="67" t="s">
        <v>1116</v>
      </c>
      <c r="J1079" s="68" t="s">
        <v>1117</v>
      </c>
      <c r="K1079" s="67">
        <v>-5361</v>
      </c>
      <c r="L1079" s="67" t="s">
        <v>1006</v>
      </c>
      <c r="M1079" s="68" t="s">
        <v>427</v>
      </c>
      <c r="N1079" s="68"/>
      <c r="O1079" s="69" t="s">
        <v>831</v>
      </c>
      <c r="P1079" s="69" t="s">
        <v>949</v>
      </c>
    </row>
    <row r="1080" spans="1:16" ht="13.5" thickBot="1" x14ac:dyDescent="0.25">
      <c r="A1080" s="58" t="str">
        <f t="shared" si="96"/>
        <v> AN 288.71 </v>
      </c>
      <c r="B1080" s="30" t="str">
        <f t="shared" si="97"/>
        <v>I</v>
      </c>
      <c r="C1080" s="58">
        <f t="shared" si="98"/>
        <v>37487.478999999999</v>
      </c>
      <c r="D1080" s="28" t="str">
        <f t="shared" si="99"/>
        <v>vis</v>
      </c>
      <c r="E1080" s="66">
        <f>VLOOKUP(C1080,Active!C$21:E$973,3,FALSE)</f>
        <v>-6684.9996310956694</v>
      </c>
      <c r="F1080" s="30" t="s">
        <v>425</v>
      </c>
      <c r="G1080" s="28" t="str">
        <f t="shared" si="100"/>
        <v>37487.479</v>
      </c>
      <c r="H1080" s="58">
        <f t="shared" si="101"/>
        <v>-5350</v>
      </c>
      <c r="I1080" s="67" t="s">
        <v>1118</v>
      </c>
      <c r="J1080" s="68" t="s">
        <v>1119</v>
      </c>
      <c r="K1080" s="67">
        <v>-5350</v>
      </c>
      <c r="L1080" s="67" t="s">
        <v>1120</v>
      </c>
      <c r="M1080" s="68" t="s">
        <v>441</v>
      </c>
      <c r="N1080" s="68"/>
      <c r="O1080" s="69" t="s">
        <v>1121</v>
      </c>
      <c r="P1080" s="69" t="s">
        <v>1122</v>
      </c>
    </row>
    <row r="1081" spans="1:16" ht="13.5" thickBot="1" x14ac:dyDescent="0.25">
      <c r="A1081" s="58" t="str">
        <f t="shared" si="96"/>
        <v> STBB 1964.79 </v>
      </c>
      <c r="B1081" s="30" t="str">
        <f t="shared" si="97"/>
        <v>I</v>
      </c>
      <c r="C1081" s="58">
        <f t="shared" si="98"/>
        <v>37492.392999999996</v>
      </c>
      <c r="D1081" s="28" t="str">
        <f t="shared" si="99"/>
        <v>vis</v>
      </c>
      <c r="E1081" s="66">
        <f>VLOOKUP(C1081,Active!C$21:E$973,3,FALSE)</f>
        <v>-6678.9930178071081</v>
      </c>
      <c r="F1081" s="30" t="s">
        <v>425</v>
      </c>
      <c r="G1081" s="28" t="str">
        <f t="shared" si="100"/>
        <v>37492.393</v>
      </c>
      <c r="H1081" s="58">
        <f t="shared" si="101"/>
        <v>-5344</v>
      </c>
      <c r="I1081" s="67" t="s">
        <v>1123</v>
      </c>
      <c r="J1081" s="68" t="s">
        <v>1124</v>
      </c>
      <c r="K1081" s="67">
        <v>-5344</v>
      </c>
      <c r="L1081" s="67" t="s">
        <v>1081</v>
      </c>
      <c r="M1081" s="68" t="s">
        <v>427</v>
      </c>
      <c r="N1081" s="68"/>
      <c r="O1081" s="69" t="s">
        <v>831</v>
      </c>
      <c r="P1081" s="69" t="s">
        <v>949</v>
      </c>
    </row>
    <row r="1082" spans="1:16" ht="13.5" thickBot="1" x14ac:dyDescent="0.25">
      <c r="A1082" s="58" t="str">
        <f t="shared" si="96"/>
        <v> STBB 1964.79 </v>
      </c>
      <c r="B1082" s="30" t="str">
        <f t="shared" si="97"/>
        <v>I</v>
      </c>
      <c r="C1082" s="58">
        <f t="shared" si="98"/>
        <v>37514.480000000003</v>
      </c>
      <c r="D1082" s="28" t="str">
        <f t="shared" si="99"/>
        <v>vis</v>
      </c>
      <c r="E1082" s="66">
        <f>VLOOKUP(C1082,Active!C$21:E$973,3,FALSE)</f>
        <v>-6651.9950390312488</v>
      </c>
      <c r="F1082" s="30" t="s">
        <v>425</v>
      </c>
      <c r="G1082" s="28" t="str">
        <f t="shared" si="100"/>
        <v>37514.480</v>
      </c>
      <c r="H1082" s="58">
        <f t="shared" si="101"/>
        <v>-5317</v>
      </c>
      <c r="I1082" s="67" t="s">
        <v>1125</v>
      </c>
      <c r="J1082" s="68" t="s">
        <v>1126</v>
      </c>
      <c r="K1082" s="67">
        <v>-5317</v>
      </c>
      <c r="L1082" s="67" t="s">
        <v>1127</v>
      </c>
      <c r="M1082" s="68" t="s">
        <v>427</v>
      </c>
      <c r="N1082" s="68"/>
      <c r="O1082" s="69" t="s">
        <v>831</v>
      </c>
      <c r="P1082" s="69" t="s">
        <v>949</v>
      </c>
    </row>
    <row r="1083" spans="1:16" ht="13.5" thickBot="1" x14ac:dyDescent="0.25">
      <c r="A1083" s="58" t="str">
        <f t="shared" si="96"/>
        <v> STBB 1964.79 </v>
      </c>
      <c r="B1083" s="30" t="str">
        <f t="shared" si="97"/>
        <v>I</v>
      </c>
      <c r="C1083" s="58">
        <f t="shared" si="98"/>
        <v>37519.389000000003</v>
      </c>
      <c r="D1083" s="28" t="str">
        <f t="shared" si="99"/>
        <v>vis</v>
      </c>
      <c r="E1083" s="66">
        <f>VLOOKUP(C1083,Active!C$21:E$973,3,FALSE)</f>
        <v>-6645.9945374778172</v>
      </c>
      <c r="F1083" s="30" t="s">
        <v>425</v>
      </c>
      <c r="G1083" s="28" t="str">
        <f t="shared" si="100"/>
        <v>37519.389</v>
      </c>
      <c r="H1083" s="58">
        <f t="shared" si="101"/>
        <v>-5311</v>
      </c>
      <c r="I1083" s="67" t="s">
        <v>1128</v>
      </c>
      <c r="J1083" s="68" t="s">
        <v>1129</v>
      </c>
      <c r="K1083" s="67">
        <v>-5311</v>
      </c>
      <c r="L1083" s="67" t="s">
        <v>1114</v>
      </c>
      <c r="M1083" s="68" t="s">
        <v>427</v>
      </c>
      <c r="N1083" s="68"/>
      <c r="O1083" s="69" t="s">
        <v>831</v>
      </c>
      <c r="P1083" s="69" t="s">
        <v>949</v>
      </c>
    </row>
    <row r="1084" spans="1:16" ht="13.5" thickBot="1" x14ac:dyDescent="0.25">
      <c r="A1084" s="58" t="str">
        <f t="shared" si="96"/>
        <v> AA 17.61 </v>
      </c>
      <c r="B1084" s="30" t="str">
        <f t="shared" si="97"/>
        <v>I</v>
      </c>
      <c r="C1084" s="58">
        <f t="shared" si="98"/>
        <v>37546.383999999998</v>
      </c>
      <c r="D1084" s="28" t="str">
        <f t="shared" si="99"/>
        <v>vis</v>
      </c>
      <c r="E1084" s="66">
        <f>VLOOKUP(C1084,Active!C$21:E$973,3,FALSE)</f>
        <v>-6612.9972794955675</v>
      </c>
      <c r="F1084" s="30" t="s">
        <v>425</v>
      </c>
      <c r="G1084" s="28" t="str">
        <f t="shared" si="100"/>
        <v>37546.384</v>
      </c>
      <c r="H1084" s="58">
        <f t="shared" si="101"/>
        <v>-5278</v>
      </c>
      <c r="I1084" s="67" t="s">
        <v>1130</v>
      </c>
      <c r="J1084" s="68" t="s">
        <v>1131</v>
      </c>
      <c r="K1084" s="67">
        <v>-5278</v>
      </c>
      <c r="L1084" s="67" t="s">
        <v>1027</v>
      </c>
      <c r="M1084" s="68" t="s">
        <v>441</v>
      </c>
      <c r="N1084" s="68"/>
      <c r="O1084" s="69" t="s">
        <v>1077</v>
      </c>
      <c r="P1084" s="69" t="s">
        <v>1059</v>
      </c>
    </row>
    <row r="1085" spans="1:16" ht="13.5" thickBot="1" x14ac:dyDescent="0.25">
      <c r="A1085" s="58" t="str">
        <f t="shared" si="96"/>
        <v> AA 17.61 </v>
      </c>
      <c r="B1085" s="30" t="str">
        <f t="shared" si="97"/>
        <v>I</v>
      </c>
      <c r="C1085" s="58">
        <f t="shared" si="98"/>
        <v>37546.385000000002</v>
      </c>
      <c r="D1085" s="28" t="str">
        <f t="shared" si="99"/>
        <v>vis</v>
      </c>
      <c r="E1085" s="66">
        <f>VLOOKUP(C1085,Active!C$21:E$973,3,FALSE)</f>
        <v>-6612.9960571485362</v>
      </c>
      <c r="F1085" s="30" t="s">
        <v>425</v>
      </c>
      <c r="G1085" s="28" t="str">
        <f t="shared" si="100"/>
        <v>37546.385</v>
      </c>
      <c r="H1085" s="58">
        <f t="shared" si="101"/>
        <v>-5278</v>
      </c>
      <c r="I1085" s="67" t="s">
        <v>1132</v>
      </c>
      <c r="J1085" s="68" t="s">
        <v>1133</v>
      </c>
      <c r="K1085" s="67">
        <v>-5278</v>
      </c>
      <c r="L1085" s="67" t="s">
        <v>1127</v>
      </c>
      <c r="M1085" s="68" t="s">
        <v>441</v>
      </c>
      <c r="N1085" s="68"/>
      <c r="O1085" s="69" t="s">
        <v>1115</v>
      </c>
      <c r="P1085" s="69" t="s">
        <v>1059</v>
      </c>
    </row>
    <row r="1086" spans="1:16" ht="13.5" thickBot="1" x14ac:dyDescent="0.25">
      <c r="A1086" s="58" t="str">
        <f t="shared" si="96"/>
        <v> STBB 1964.79 </v>
      </c>
      <c r="B1086" s="30" t="str">
        <f t="shared" si="97"/>
        <v>I</v>
      </c>
      <c r="C1086" s="58">
        <f t="shared" si="98"/>
        <v>37779.544999999998</v>
      </c>
      <c r="D1086" s="28" t="str">
        <f t="shared" si="99"/>
        <v>vis</v>
      </c>
      <c r="E1086" s="66">
        <f>VLOOKUP(C1086,Active!C$21:E$973,3,FALSE)</f>
        <v>-6327.9936244334885</v>
      </c>
      <c r="F1086" s="30" t="s">
        <v>425</v>
      </c>
      <c r="G1086" s="28" t="str">
        <f t="shared" si="100"/>
        <v>37779.545</v>
      </c>
      <c r="H1086" s="58">
        <f t="shared" si="101"/>
        <v>-4993</v>
      </c>
      <c r="I1086" s="67" t="s">
        <v>1134</v>
      </c>
      <c r="J1086" s="68" t="s">
        <v>1135</v>
      </c>
      <c r="K1086" s="67">
        <v>-4993</v>
      </c>
      <c r="L1086" s="67" t="s">
        <v>1081</v>
      </c>
      <c r="M1086" s="68" t="s">
        <v>427</v>
      </c>
      <c r="N1086" s="68"/>
      <c r="O1086" s="69" t="s">
        <v>831</v>
      </c>
      <c r="P1086" s="69" t="s">
        <v>949</v>
      </c>
    </row>
    <row r="1087" spans="1:16" ht="13.5" thickBot="1" x14ac:dyDescent="0.25">
      <c r="A1087" s="58" t="str">
        <f t="shared" si="96"/>
        <v> STBB 1964.79 </v>
      </c>
      <c r="B1087" s="30" t="str">
        <f t="shared" si="97"/>
        <v>I</v>
      </c>
      <c r="C1087" s="58">
        <f t="shared" si="98"/>
        <v>37820.440999999999</v>
      </c>
      <c r="D1087" s="28" t="str">
        <f t="shared" si="99"/>
        <v>vis</v>
      </c>
      <c r="E1087" s="66">
        <f>VLOOKUP(C1087,Active!C$21:E$973,3,FALSE)</f>
        <v>-6278.0045204348826</v>
      </c>
      <c r="F1087" s="30" t="s">
        <v>425</v>
      </c>
      <c r="G1087" s="28" t="str">
        <f t="shared" si="100"/>
        <v>37820.441</v>
      </c>
      <c r="H1087" s="58">
        <f t="shared" si="101"/>
        <v>-4943</v>
      </c>
      <c r="I1087" s="67" t="s">
        <v>1136</v>
      </c>
      <c r="J1087" s="68" t="s">
        <v>1137</v>
      </c>
      <c r="K1087" s="67">
        <v>-4943</v>
      </c>
      <c r="L1087" s="67" t="s">
        <v>1049</v>
      </c>
      <c r="M1087" s="68" t="s">
        <v>427</v>
      </c>
      <c r="N1087" s="68"/>
      <c r="O1087" s="69" t="s">
        <v>831</v>
      </c>
      <c r="P1087" s="69" t="s">
        <v>949</v>
      </c>
    </row>
    <row r="1088" spans="1:16" ht="13.5" thickBot="1" x14ac:dyDescent="0.25">
      <c r="A1088" s="58" t="str">
        <f t="shared" si="96"/>
        <v> AN 288.71 </v>
      </c>
      <c r="B1088" s="30" t="str">
        <f t="shared" si="97"/>
        <v>I</v>
      </c>
      <c r="C1088" s="58">
        <f t="shared" si="98"/>
        <v>37879.341</v>
      </c>
      <c r="D1088" s="28" t="str">
        <f t="shared" si="99"/>
        <v>vis</v>
      </c>
      <c r="E1088" s="66">
        <f>VLOOKUP(C1088,Active!C$21:E$973,3,FALSE)</f>
        <v>-6206.0082805699094</v>
      </c>
      <c r="F1088" s="30" t="s">
        <v>425</v>
      </c>
      <c r="G1088" s="28" t="str">
        <f t="shared" si="100"/>
        <v>37879.341</v>
      </c>
      <c r="H1088" s="58">
        <f t="shared" si="101"/>
        <v>-4871</v>
      </c>
      <c r="I1088" s="67" t="s">
        <v>1138</v>
      </c>
      <c r="J1088" s="68" t="s">
        <v>1139</v>
      </c>
      <c r="K1088" s="67">
        <v>-4871</v>
      </c>
      <c r="L1088" s="67" t="s">
        <v>1140</v>
      </c>
      <c r="M1088" s="68" t="s">
        <v>441</v>
      </c>
      <c r="N1088" s="68"/>
      <c r="O1088" s="69" t="s">
        <v>1141</v>
      </c>
      <c r="P1088" s="69" t="s">
        <v>1122</v>
      </c>
    </row>
    <row r="1089" spans="1:16" ht="13.5" thickBot="1" x14ac:dyDescent="0.25">
      <c r="A1089" s="58" t="str">
        <f t="shared" si="96"/>
        <v> AN 288.71 </v>
      </c>
      <c r="B1089" s="30" t="str">
        <f t="shared" si="97"/>
        <v>I</v>
      </c>
      <c r="C1089" s="58">
        <f t="shared" si="98"/>
        <v>37879.341</v>
      </c>
      <c r="D1089" s="28" t="str">
        <f t="shared" si="99"/>
        <v>vis</v>
      </c>
      <c r="E1089" s="66">
        <f>VLOOKUP(C1089,Active!C$21:E$973,3,FALSE)</f>
        <v>-6206.0082805699094</v>
      </c>
      <c r="F1089" s="30" t="s">
        <v>425</v>
      </c>
      <c r="G1089" s="28" t="str">
        <f t="shared" si="100"/>
        <v>37879.341</v>
      </c>
      <c r="H1089" s="58">
        <f t="shared" si="101"/>
        <v>-4871</v>
      </c>
      <c r="I1089" s="67" t="s">
        <v>1138</v>
      </c>
      <c r="J1089" s="68" t="s">
        <v>1139</v>
      </c>
      <c r="K1089" s="67">
        <v>-4871</v>
      </c>
      <c r="L1089" s="67" t="s">
        <v>1140</v>
      </c>
      <c r="M1089" s="68" t="s">
        <v>441</v>
      </c>
      <c r="N1089" s="68"/>
      <c r="O1089" s="69" t="s">
        <v>1142</v>
      </c>
      <c r="P1089" s="69" t="s">
        <v>1122</v>
      </c>
    </row>
    <row r="1090" spans="1:16" ht="13.5" thickBot="1" x14ac:dyDescent="0.25">
      <c r="A1090" s="58" t="str">
        <f t="shared" si="96"/>
        <v> AN 288.71 </v>
      </c>
      <c r="B1090" s="30" t="str">
        <f t="shared" si="97"/>
        <v>I</v>
      </c>
      <c r="C1090" s="58">
        <f t="shared" si="98"/>
        <v>37879.343000000001</v>
      </c>
      <c r="D1090" s="28" t="str">
        <f t="shared" si="99"/>
        <v>vis</v>
      </c>
      <c r="E1090" s="66">
        <f>VLOOKUP(C1090,Active!C$21:E$973,3,FALSE)</f>
        <v>-6206.0058358758561</v>
      </c>
      <c r="F1090" s="30" t="s">
        <v>425</v>
      </c>
      <c r="G1090" s="28" t="str">
        <f t="shared" si="100"/>
        <v>37879.343</v>
      </c>
      <c r="H1090" s="58">
        <f t="shared" si="101"/>
        <v>-4871</v>
      </c>
      <c r="I1090" s="67" t="s">
        <v>1143</v>
      </c>
      <c r="J1090" s="68" t="s">
        <v>1144</v>
      </c>
      <c r="K1090" s="67">
        <v>-4871</v>
      </c>
      <c r="L1090" s="67" t="s">
        <v>1145</v>
      </c>
      <c r="M1090" s="68" t="s">
        <v>441</v>
      </c>
      <c r="N1090" s="68"/>
      <c r="O1090" s="69" t="s">
        <v>1121</v>
      </c>
      <c r="P1090" s="69" t="s">
        <v>1122</v>
      </c>
    </row>
    <row r="1091" spans="1:16" ht="13.5" thickBot="1" x14ac:dyDescent="0.25">
      <c r="A1091" s="58" t="str">
        <f t="shared" si="96"/>
        <v> AN 288.71 </v>
      </c>
      <c r="B1091" s="30" t="str">
        <f t="shared" si="97"/>
        <v>I</v>
      </c>
      <c r="C1091" s="58">
        <f t="shared" si="98"/>
        <v>37879.347000000002</v>
      </c>
      <c r="D1091" s="28" t="str">
        <f t="shared" si="99"/>
        <v>vis</v>
      </c>
      <c r="E1091" s="66">
        <f>VLOOKUP(C1091,Active!C$21:E$973,3,FALSE)</f>
        <v>-6206.0009464877485</v>
      </c>
      <c r="F1091" s="30" t="s">
        <v>425</v>
      </c>
      <c r="G1091" s="28" t="str">
        <f t="shared" si="100"/>
        <v>37879.347</v>
      </c>
      <c r="H1091" s="58">
        <f t="shared" si="101"/>
        <v>-4871</v>
      </c>
      <c r="I1091" s="67" t="s">
        <v>1146</v>
      </c>
      <c r="J1091" s="68" t="s">
        <v>1147</v>
      </c>
      <c r="K1091" s="67">
        <v>-4871</v>
      </c>
      <c r="L1091" s="67" t="s">
        <v>1111</v>
      </c>
      <c r="M1091" s="68" t="s">
        <v>441</v>
      </c>
      <c r="N1091" s="68"/>
      <c r="O1091" s="69" t="s">
        <v>1148</v>
      </c>
      <c r="P1091" s="69" t="s">
        <v>1122</v>
      </c>
    </row>
    <row r="1092" spans="1:16" ht="13.5" thickBot="1" x14ac:dyDescent="0.25">
      <c r="A1092" s="58" t="str">
        <f t="shared" si="96"/>
        <v> STBB 1964.79 </v>
      </c>
      <c r="B1092" s="30" t="str">
        <f t="shared" si="97"/>
        <v>I</v>
      </c>
      <c r="C1092" s="58">
        <f t="shared" si="98"/>
        <v>37924.341999999997</v>
      </c>
      <c r="D1092" s="28" t="str">
        <f t="shared" si="99"/>
        <v>vis</v>
      </c>
      <c r="E1092" s="66">
        <f>VLOOKUP(C1092,Active!C$21:E$973,3,FALSE)</f>
        <v>-6151.0014420272391</v>
      </c>
      <c r="F1092" s="30" t="s">
        <v>425</v>
      </c>
      <c r="G1092" s="28" t="str">
        <f t="shared" si="100"/>
        <v>37924.342</v>
      </c>
      <c r="H1092" s="58">
        <f t="shared" si="101"/>
        <v>-4816</v>
      </c>
      <c r="I1092" s="67" t="s">
        <v>1149</v>
      </c>
      <c r="J1092" s="68" t="s">
        <v>1150</v>
      </c>
      <c r="K1092" s="67">
        <v>-4816</v>
      </c>
      <c r="L1092" s="67" t="s">
        <v>1151</v>
      </c>
      <c r="M1092" s="68" t="s">
        <v>427</v>
      </c>
      <c r="N1092" s="68"/>
      <c r="O1092" s="69" t="s">
        <v>831</v>
      </c>
      <c r="P1092" s="69" t="s">
        <v>949</v>
      </c>
    </row>
    <row r="1093" spans="1:16" ht="13.5" thickBot="1" x14ac:dyDescent="0.25">
      <c r="A1093" s="58" t="str">
        <f t="shared" si="96"/>
        <v> ST 26.153 </v>
      </c>
      <c r="B1093" s="30" t="str">
        <f t="shared" si="97"/>
        <v>I</v>
      </c>
      <c r="C1093" s="58">
        <f t="shared" si="98"/>
        <v>38164.870000000003</v>
      </c>
      <c r="D1093" s="28" t="str">
        <f t="shared" si="99"/>
        <v>vis</v>
      </c>
      <c r="E1093" s="66">
        <f>VLOOKUP(C1093,Active!C$21:E$973,3,FALSE)</f>
        <v>-5856.9927564204127</v>
      </c>
      <c r="F1093" s="30" t="s">
        <v>425</v>
      </c>
      <c r="G1093" s="28" t="str">
        <f t="shared" si="100"/>
        <v>38164.870</v>
      </c>
      <c r="H1093" s="58">
        <f t="shared" si="101"/>
        <v>-4522</v>
      </c>
      <c r="I1093" s="67" t="s">
        <v>1152</v>
      </c>
      <c r="J1093" s="68" t="s">
        <v>1153</v>
      </c>
      <c r="K1093" s="67">
        <v>-4522</v>
      </c>
      <c r="L1093" s="67" t="s">
        <v>1081</v>
      </c>
      <c r="M1093" s="68" t="s">
        <v>441</v>
      </c>
      <c r="N1093" s="68"/>
      <c r="O1093" s="69" t="s">
        <v>1154</v>
      </c>
      <c r="P1093" s="69" t="s">
        <v>1155</v>
      </c>
    </row>
    <row r="1094" spans="1:16" ht="13.5" thickBot="1" x14ac:dyDescent="0.25">
      <c r="A1094" s="58" t="str">
        <f t="shared" si="96"/>
        <v> ST 27.58 </v>
      </c>
      <c r="B1094" s="30" t="str">
        <f t="shared" si="97"/>
        <v>I</v>
      </c>
      <c r="C1094" s="58">
        <f t="shared" si="98"/>
        <v>38183.682999999997</v>
      </c>
      <c r="D1094" s="28" t="str">
        <f t="shared" si="99"/>
        <v>vis</v>
      </c>
      <c r="E1094" s="66">
        <f>VLOOKUP(C1094,Active!C$21:E$973,3,FALSE)</f>
        <v>-5833.9967418095584</v>
      </c>
      <c r="F1094" s="30" t="s">
        <v>425</v>
      </c>
      <c r="G1094" s="28" t="str">
        <f t="shared" si="100"/>
        <v>38183.683</v>
      </c>
      <c r="H1094" s="58">
        <f t="shared" si="101"/>
        <v>-4499</v>
      </c>
      <c r="I1094" s="67" t="s">
        <v>1156</v>
      </c>
      <c r="J1094" s="68" t="s">
        <v>1157</v>
      </c>
      <c r="K1094" s="67">
        <v>-4499</v>
      </c>
      <c r="L1094" s="67" t="s">
        <v>1027</v>
      </c>
      <c r="M1094" s="68" t="s">
        <v>441</v>
      </c>
      <c r="N1094" s="68"/>
      <c r="O1094" s="69" t="s">
        <v>1158</v>
      </c>
      <c r="P1094" s="69" t="s">
        <v>1159</v>
      </c>
    </row>
    <row r="1095" spans="1:16" ht="13.5" thickBot="1" x14ac:dyDescent="0.25">
      <c r="A1095" s="58" t="str">
        <f t="shared" si="96"/>
        <v> ST 26.153 </v>
      </c>
      <c r="B1095" s="30" t="str">
        <f t="shared" si="97"/>
        <v>I</v>
      </c>
      <c r="C1095" s="58">
        <f t="shared" si="98"/>
        <v>38196.777999999998</v>
      </c>
      <c r="D1095" s="28" t="str">
        <f t="shared" si="99"/>
        <v>vis</v>
      </c>
      <c r="E1095" s="66">
        <f>VLOOKUP(C1095,Active!C$21:E$973,3,FALSE)</f>
        <v>-5817.9901074966228</v>
      </c>
      <c r="F1095" s="30" t="s">
        <v>425</v>
      </c>
      <c r="G1095" s="28" t="str">
        <f t="shared" si="100"/>
        <v>38196.778</v>
      </c>
      <c r="H1095" s="58">
        <f t="shared" si="101"/>
        <v>-4483</v>
      </c>
      <c r="I1095" s="67" t="s">
        <v>1160</v>
      </c>
      <c r="J1095" s="68" t="s">
        <v>1161</v>
      </c>
      <c r="K1095" s="67">
        <v>-4483</v>
      </c>
      <c r="L1095" s="67" t="s">
        <v>978</v>
      </c>
      <c r="M1095" s="68" t="s">
        <v>441</v>
      </c>
      <c r="N1095" s="68"/>
      <c r="O1095" s="69" t="s">
        <v>1162</v>
      </c>
      <c r="P1095" s="69" t="s">
        <v>1155</v>
      </c>
    </row>
    <row r="1096" spans="1:16" ht="13.5" thickBot="1" x14ac:dyDescent="0.25">
      <c r="A1096" s="58" t="str">
        <f t="shared" si="96"/>
        <v> ST 26.153 </v>
      </c>
      <c r="B1096" s="30" t="str">
        <f t="shared" si="97"/>
        <v>I</v>
      </c>
      <c r="C1096" s="58">
        <f t="shared" si="98"/>
        <v>38201.680999999997</v>
      </c>
      <c r="D1096" s="28" t="str">
        <f t="shared" si="99"/>
        <v>vis</v>
      </c>
      <c r="E1096" s="66">
        <f>VLOOKUP(C1096,Active!C$21:E$973,3,FALSE)</f>
        <v>-5811.9969400253522</v>
      </c>
      <c r="F1096" s="30" t="s">
        <v>425</v>
      </c>
      <c r="G1096" s="28" t="str">
        <f t="shared" si="100"/>
        <v>38201.681</v>
      </c>
      <c r="H1096" s="58">
        <f t="shared" si="101"/>
        <v>-4477</v>
      </c>
      <c r="I1096" s="67" t="s">
        <v>1163</v>
      </c>
      <c r="J1096" s="68" t="s">
        <v>1164</v>
      </c>
      <c r="K1096" s="67">
        <v>-4477</v>
      </c>
      <c r="L1096" s="67" t="s">
        <v>1027</v>
      </c>
      <c r="M1096" s="68" t="s">
        <v>441</v>
      </c>
      <c r="N1096" s="68"/>
      <c r="O1096" s="69" t="s">
        <v>1165</v>
      </c>
      <c r="P1096" s="69" t="s">
        <v>1155</v>
      </c>
    </row>
    <row r="1097" spans="1:16" ht="13.5" thickBot="1" x14ac:dyDescent="0.25">
      <c r="A1097" s="58" t="str">
        <f t="shared" si="96"/>
        <v> ST 26.153 </v>
      </c>
      <c r="B1097" s="30" t="str">
        <f t="shared" si="97"/>
        <v>I</v>
      </c>
      <c r="C1097" s="58">
        <f t="shared" si="98"/>
        <v>38210.68</v>
      </c>
      <c r="D1097" s="28" t="str">
        <f t="shared" si="99"/>
        <v>vis</v>
      </c>
      <c r="E1097" s="66">
        <f>VLOOKUP(C1097,Active!C$21:E$973,3,FALSE)</f>
        <v>-5800.9970391332454</v>
      </c>
      <c r="F1097" s="30" t="s">
        <v>425</v>
      </c>
      <c r="G1097" s="28" t="str">
        <f t="shared" si="100"/>
        <v>38210.680</v>
      </c>
      <c r="H1097" s="58">
        <f t="shared" si="101"/>
        <v>-4466</v>
      </c>
      <c r="I1097" s="67" t="s">
        <v>1166</v>
      </c>
      <c r="J1097" s="68" t="s">
        <v>1167</v>
      </c>
      <c r="K1097" s="67">
        <v>-4466</v>
      </c>
      <c r="L1097" s="67" t="s">
        <v>1027</v>
      </c>
      <c r="M1097" s="68" t="s">
        <v>441</v>
      </c>
      <c r="N1097" s="68"/>
      <c r="O1097" s="69" t="s">
        <v>1165</v>
      </c>
      <c r="P1097" s="69" t="s">
        <v>1155</v>
      </c>
    </row>
    <row r="1098" spans="1:16" ht="13.5" thickBot="1" x14ac:dyDescent="0.25">
      <c r="A1098" s="58" t="str">
        <f t="shared" si="96"/>
        <v> ST 26.153 </v>
      </c>
      <c r="B1098" s="30" t="str">
        <f t="shared" si="97"/>
        <v>I</v>
      </c>
      <c r="C1098" s="58">
        <f t="shared" si="98"/>
        <v>38214.769</v>
      </c>
      <c r="D1098" s="28" t="str">
        <f t="shared" si="99"/>
        <v>vis</v>
      </c>
      <c r="E1098" s="66">
        <f>VLOOKUP(C1098,Active!C$21:E$973,3,FALSE)</f>
        <v>-5795.9988621416005</v>
      </c>
      <c r="F1098" s="30" t="s">
        <v>425</v>
      </c>
      <c r="G1098" s="28" t="str">
        <f t="shared" si="100"/>
        <v>38214.769</v>
      </c>
      <c r="H1098" s="58">
        <f t="shared" si="101"/>
        <v>-4461</v>
      </c>
      <c r="I1098" s="67" t="s">
        <v>1168</v>
      </c>
      <c r="J1098" s="68" t="s">
        <v>1169</v>
      </c>
      <c r="K1098" s="67">
        <v>-4461</v>
      </c>
      <c r="L1098" s="67" t="s">
        <v>1170</v>
      </c>
      <c r="M1098" s="68" t="s">
        <v>441</v>
      </c>
      <c r="N1098" s="68"/>
      <c r="O1098" s="69" t="s">
        <v>1171</v>
      </c>
      <c r="P1098" s="69" t="s">
        <v>1155</v>
      </c>
    </row>
    <row r="1099" spans="1:16" ht="13.5" thickBot="1" x14ac:dyDescent="0.25">
      <c r="A1099" s="58" t="str">
        <f t="shared" ref="A1099:A1162" si="102">P1099</f>
        <v> ST 26.153 </v>
      </c>
      <c r="B1099" s="30" t="str">
        <f t="shared" ref="B1099:B1162" si="103">IF(H1099=INT(H1099),"I","II")</f>
        <v>I</v>
      </c>
      <c r="C1099" s="58">
        <f t="shared" ref="C1099:C1162" si="104">1*G1099</f>
        <v>38214.771999999997</v>
      </c>
      <c r="D1099" s="28" t="str">
        <f t="shared" ref="D1099:D1162" si="105">VLOOKUP(F1099,I$1:J$5,2,FALSE)</f>
        <v>vis</v>
      </c>
      <c r="E1099" s="66">
        <f>VLOOKUP(C1099,Active!C$21:E$973,3,FALSE)</f>
        <v>-5795.9951951005251</v>
      </c>
      <c r="F1099" s="30" t="s">
        <v>425</v>
      </c>
      <c r="G1099" s="28" t="str">
        <f t="shared" ref="G1099:G1162" si="106">MID(I1099,3,LEN(I1099)-3)</f>
        <v>38214.772</v>
      </c>
      <c r="H1099" s="58">
        <f t="shared" ref="H1099:H1162" si="107">1*K1099</f>
        <v>-4461</v>
      </c>
      <c r="I1099" s="67" t="s">
        <v>1172</v>
      </c>
      <c r="J1099" s="68" t="s">
        <v>1173</v>
      </c>
      <c r="K1099" s="67">
        <v>-4461</v>
      </c>
      <c r="L1099" s="67" t="s">
        <v>1127</v>
      </c>
      <c r="M1099" s="68" t="s">
        <v>441</v>
      </c>
      <c r="N1099" s="68"/>
      <c r="O1099" s="69" t="s">
        <v>1174</v>
      </c>
      <c r="P1099" s="69" t="s">
        <v>1155</v>
      </c>
    </row>
    <row r="1100" spans="1:16" ht="13.5" thickBot="1" x14ac:dyDescent="0.25">
      <c r="A1100" s="58" t="str">
        <f t="shared" si="102"/>
        <v> ST 26.153 </v>
      </c>
      <c r="B1100" s="30" t="str">
        <f t="shared" si="103"/>
        <v>I</v>
      </c>
      <c r="C1100" s="58">
        <f t="shared" si="104"/>
        <v>38214.775000000001</v>
      </c>
      <c r="D1100" s="28" t="str">
        <f t="shared" si="105"/>
        <v>vis</v>
      </c>
      <c r="E1100" s="66">
        <f>VLOOKUP(C1100,Active!C$21:E$973,3,FALSE)</f>
        <v>-5795.9915280594396</v>
      </c>
      <c r="F1100" s="30" t="s">
        <v>425</v>
      </c>
      <c r="G1100" s="28" t="str">
        <f t="shared" si="106"/>
        <v>38214.775</v>
      </c>
      <c r="H1100" s="58">
        <f t="shared" si="107"/>
        <v>-4461</v>
      </c>
      <c r="I1100" s="67" t="s">
        <v>1175</v>
      </c>
      <c r="J1100" s="68" t="s">
        <v>1176</v>
      </c>
      <c r="K1100" s="67">
        <v>-4461</v>
      </c>
      <c r="L1100" s="67" t="s">
        <v>968</v>
      </c>
      <c r="M1100" s="68" t="s">
        <v>441</v>
      </c>
      <c r="N1100" s="68"/>
      <c r="O1100" s="69" t="s">
        <v>1162</v>
      </c>
      <c r="P1100" s="69" t="s">
        <v>1155</v>
      </c>
    </row>
    <row r="1101" spans="1:16" ht="13.5" thickBot="1" x14ac:dyDescent="0.25">
      <c r="A1101" s="58" t="str">
        <f t="shared" si="102"/>
        <v> ST 26.153 </v>
      </c>
      <c r="B1101" s="30" t="str">
        <f t="shared" si="103"/>
        <v>I</v>
      </c>
      <c r="C1101" s="58">
        <f t="shared" si="104"/>
        <v>38219.677000000003</v>
      </c>
      <c r="D1101" s="28" t="str">
        <f t="shared" si="105"/>
        <v>vis</v>
      </c>
      <c r="E1101" s="66">
        <f>VLOOKUP(C1101,Active!C$21:E$973,3,FALSE)</f>
        <v>-5789.9995829351919</v>
      </c>
      <c r="F1101" s="30" t="s">
        <v>425</v>
      </c>
      <c r="G1101" s="28" t="str">
        <f t="shared" si="106"/>
        <v>38219.677</v>
      </c>
      <c r="H1101" s="58">
        <f t="shared" si="107"/>
        <v>-4455</v>
      </c>
      <c r="I1101" s="67" t="s">
        <v>1177</v>
      </c>
      <c r="J1101" s="68" t="s">
        <v>1178</v>
      </c>
      <c r="K1101" s="67">
        <v>-4455</v>
      </c>
      <c r="L1101" s="67" t="s">
        <v>1120</v>
      </c>
      <c r="M1101" s="68" t="s">
        <v>441</v>
      </c>
      <c r="N1101" s="68"/>
      <c r="O1101" s="69" t="s">
        <v>1171</v>
      </c>
      <c r="P1101" s="69" t="s">
        <v>1155</v>
      </c>
    </row>
    <row r="1102" spans="1:16" ht="13.5" thickBot="1" x14ac:dyDescent="0.25">
      <c r="A1102" s="58" t="str">
        <f t="shared" si="102"/>
        <v> ST 26.153 </v>
      </c>
      <c r="B1102" s="30" t="str">
        <f t="shared" si="103"/>
        <v>I</v>
      </c>
      <c r="C1102" s="58">
        <f t="shared" si="104"/>
        <v>38223.767</v>
      </c>
      <c r="D1102" s="28" t="str">
        <f t="shared" si="105"/>
        <v>vis</v>
      </c>
      <c r="E1102" s="66">
        <f>VLOOKUP(C1102,Active!C$21:E$973,3,FALSE)</f>
        <v>-5785.0001835965249</v>
      </c>
      <c r="F1102" s="30" t="s">
        <v>425</v>
      </c>
      <c r="G1102" s="28" t="str">
        <f t="shared" si="106"/>
        <v>38223.767</v>
      </c>
      <c r="H1102" s="58">
        <f t="shared" si="107"/>
        <v>-4450</v>
      </c>
      <c r="I1102" s="67" t="s">
        <v>1179</v>
      </c>
      <c r="J1102" s="68" t="s">
        <v>1180</v>
      </c>
      <c r="K1102" s="67">
        <v>-4450</v>
      </c>
      <c r="L1102" s="67" t="s">
        <v>1111</v>
      </c>
      <c r="M1102" s="68" t="s">
        <v>441</v>
      </c>
      <c r="N1102" s="68"/>
      <c r="O1102" s="69" t="s">
        <v>1162</v>
      </c>
      <c r="P1102" s="69" t="s">
        <v>1155</v>
      </c>
    </row>
    <row r="1103" spans="1:16" ht="13.5" thickBot="1" x14ac:dyDescent="0.25">
      <c r="A1103" s="58" t="str">
        <f t="shared" si="102"/>
        <v> ST 26.153 </v>
      </c>
      <c r="B1103" s="30" t="str">
        <f t="shared" si="103"/>
        <v>I</v>
      </c>
      <c r="C1103" s="58">
        <f t="shared" si="104"/>
        <v>38232.764999999999</v>
      </c>
      <c r="D1103" s="28" t="str">
        <f t="shared" si="105"/>
        <v>vis</v>
      </c>
      <c r="E1103" s="66">
        <f>VLOOKUP(C1103,Active!C$21:E$973,3,FALSE)</f>
        <v>-5774.0015050514485</v>
      </c>
      <c r="F1103" s="30" t="s">
        <v>425</v>
      </c>
      <c r="G1103" s="28" t="str">
        <f t="shared" si="106"/>
        <v>38232.765</v>
      </c>
      <c r="H1103" s="58">
        <f t="shared" si="107"/>
        <v>-4439</v>
      </c>
      <c r="I1103" s="67" t="s">
        <v>1181</v>
      </c>
      <c r="J1103" s="68" t="s">
        <v>1182</v>
      </c>
      <c r="K1103" s="67">
        <v>-4439</v>
      </c>
      <c r="L1103" s="67" t="s">
        <v>1151</v>
      </c>
      <c r="M1103" s="68" t="s">
        <v>441</v>
      </c>
      <c r="N1103" s="68"/>
      <c r="O1103" s="69" t="s">
        <v>1174</v>
      </c>
      <c r="P1103" s="69" t="s">
        <v>1155</v>
      </c>
    </row>
    <row r="1104" spans="1:16" ht="13.5" thickBot="1" x14ac:dyDescent="0.25">
      <c r="A1104" s="58" t="str">
        <f t="shared" si="102"/>
        <v> ST 27.58 </v>
      </c>
      <c r="B1104" s="30" t="str">
        <f t="shared" si="103"/>
        <v>I</v>
      </c>
      <c r="C1104" s="58">
        <f t="shared" si="104"/>
        <v>38255.673000000003</v>
      </c>
      <c r="D1104" s="28" t="str">
        <f t="shared" si="105"/>
        <v>vis</v>
      </c>
      <c r="E1104" s="66">
        <f>VLOOKUP(C1104,Active!C$21:E$973,3,FALSE)</f>
        <v>-5745.9999793667803</v>
      </c>
      <c r="F1104" s="30" t="s">
        <v>425</v>
      </c>
      <c r="G1104" s="28" t="str">
        <f t="shared" si="106"/>
        <v>38255.673</v>
      </c>
      <c r="H1104" s="58">
        <f t="shared" si="107"/>
        <v>-4411</v>
      </c>
      <c r="I1104" s="67" t="s">
        <v>1183</v>
      </c>
      <c r="J1104" s="68" t="s">
        <v>1184</v>
      </c>
      <c r="K1104" s="67">
        <v>-4411</v>
      </c>
      <c r="L1104" s="67" t="s">
        <v>1111</v>
      </c>
      <c r="M1104" s="68" t="s">
        <v>441</v>
      </c>
      <c r="N1104" s="68"/>
      <c r="O1104" s="69" t="s">
        <v>1165</v>
      </c>
      <c r="P1104" s="69" t="s">
        <v>1159</v>
      </c>
    </row>
    <row r="1105" spans="1:16" ht="13.5" thickBot="1" x14ac:dyDescent="0.25">
      <c r="A1105" s="58" t="str">
        <f t="shared" si="102"/>
        <v> ST 27.58 </v>
      </c>
      <c r="B1105" s="30" t="str">
        <f t="shared" si="103"/>
        <v>I</v>
      </c>
      <c r="C1105" s="58">
        <f t="shared" si="104"/>
        <v>38259.767999999996</v>
      </c>
      <c r="D1105" s="28" t="str">
        <f t="shared" si="105"/>
        <v>vis</v>
      </c>
      <c r="E1105" s="66">
        <f>VLOOKUP(C1105,Active!C$21:E$973,3,FALSE)</f>
        <v>-5740.9944682929836</v>
      </c>
      <c r="F1105" s="30" t="s">
        <v>425</v>
      </c>
      <c r="G1105" s="28" t="str">
        <f t="shared" si="106"/>
        <v>38259.768</v>
      </c>
      <c r="H1105" s="58">
        <f t="shared" si="107"/>
        <v>-4406</v>
      </c>
      <c r="I1105" s="67" t="s">
        <v>1189</v>
      </c>
      <c r="J1105" s="68" t="s">
        <v>1190</v>
      </c>
      <c r="K1105" s="67">
        <v>-4406</v>
      </c>
      <c r="L1105" s="67" t="s">
        <v>1114</v>
      </c>
      <c r="M1105" s="68" t="s">
        <v>441</v>
      </c>
      <c r="N1105" s="68"/>
      <c r="O1105" s="69" t="s">
        <v>1162</v>
      </c>
      <c r="P1105" s="69" t="s">
        <v>1159</v>
      </c>
    </row>
    <row r="1106" spans="1:16" ht="13.5" thickBot="1" x14ac:dyDescent="0.25">
      <c r="A1106" s="58" t="str">
        <f t="shared" si="102"/>
        <v> ST 27.58 </v>
      </c>
      <c r="B1106" s="30" t="str">
        <f t="shared" si="103"/>
        <v>I</v>
      </c>
      <c r="C1106" s="58">
        <f t="shared" si="104"/>
        <v>38287.582000000002</v>
      </c>
      <c r="D1106" s="28" t="str">
        <f t="shared" si="105"/>
        <v>vis</v>
      </c>
      <c r="E1106" s="66">
        <f>VLOOKUP(C1106,Active!C$21:E$973,3,FALSE)</f>
        <v>-5706.9961080959602</v>
      </c>
      <c r="F1106" s="30" t="s">
        <v>425</v>
      </c>
      <c r="G1106" s="28" t="str">
        <f t="shared" si="106"/>
        <v>38287.582</v>
      </c>
      <c r="H1106" s="58">
        <f t="shared" si="107"/>
        <v>-4372</v>
      </c>
      <c r="I1106" s="67" t="s">
        <v>1191</v>
      </c>
      <c r="J1106" s="68" t="s">
        <v>1192</v>
      </c>
      <c r="K1106" s="67">
        <v>-4372</v>
      </c>
      <c r="L1106" s="67" t="s">
        <v>1127</v>
      </c>
      <c r="M1106" s="68" t="s">
        <v>441</v>
      </c>
      <c r="N1106" s="68"/>
      <c r="O1106" s="69" t="s">
        <v>924</v>
      </c>
      <c r="P1106" s="69" t="s">
        <v>1159</v>
      </c>
    </row>
    <row r="1107" spans="1:16" ht="13.5" thickBot="1" x14ac:dyDescent="0.25">
      <c r="A1107" s="58" t="str">
        <f t="shared" si="102"/>
        <v> ST 27.58 </v>
      </c>
      <c r="B1107" s="30" t="str">
        <f t="shared" si="103"/>
        <v>I</v>
      </c>
      <c r="C1107" s="58">
        <f t="shared" si="104"/>
        <v>38296.58</v>
      </c>
      <c r="D1107" s="28" t="str">
        <f t="shared" si="105"/>
        <v>vis</v>
      </c>
      <c r="E1107" s="66">
        <f>VLOOKUP(C1107,Active!C$21:E$973,3,FALSE)</f>
        <v>-5695.9974295508837</v>
      </c>
      <c r="F1107" s="30" t="s">
        <v>425</v>
      </c>
      <c r="G1107" s="28" t="str">
        <f t="shared" si="106"/>
        <v>38296.580</v>
      </c>
      <c r="H1107" s="58">
        <f t="shared" si="107"/>
        <v>-4361</v>
      </c>
      <c r="I1107" s="67" t="s">
        <v>1193</v>
      </c>
      <c r="J1107" s="68" t="s">
        <v>1194</v>
      </c>
      <c r="K1107" s="67">
        <v>-4361</v>
      </c>
      <c r="L1107" s="67" t="s">
        <v>1094</v>
      </c>
      <c r="M1107" s="68" t="s">
        <v>441</v>
      </c>
      <c r="N1107" s="68"/>
      <c r="O1107" s="69" t="s">
        <v>924</v>
      </c>
      <c r="P1107" s="69" t="s">
        <v>1159</v>
      </c>
    </row>
    <row r="1108" spans="1:16" ht="13.5" thickBot="1" x14ac:dyDescent="0.25">
      <c r="A1108" s="58" t="str">
        <f t="shared" si="102"/>
        <v> BRNO 6 </v>
      </c>
      <c r="B1108" s="30" t="str">
        <f t="shared" si="103"/>
        <v>I</v>
      </c>
      <c r="C1108" s="58">
        <f t="shared" si="104"/>
        <v>38535.46</v>
      </c>
      <c r="D1108" s="28" t="str">
        <f t="shared" si="105"/>
        <v>vis</v>
      </c>
      <c r="E1108" s="66">
        <f>VLOOKUP(C1108,Active!C$21:E$973,3,FALSE)</f>
        <v>-5404.003171843854</v>
      </c>
      <c r="F1108" s="30" t="s">
        <v>425</v>
      </c>
      <c r="G1108" s="28" t="str">
        <f t="shared" si="106"/>
        <v>38535.460</v>
      </c>
      <c r="H1108" s="58">
        <f t="shared" si="107"/>
        <v>-4069</v>
      </c>
      <c r="I1108" s="67" t="s">
        <v>1195</v>
      </c>
      <c r="J1108" s="68" t="s">
        <v>1196</v>
      </c>
      <c r="K1108" s="67">
        <v>-4069</v>
      </c>
      <c r="L1108" s="67" t="s">
        <v>426</v>
      </c>
      <c r="M1108" s="68" t="s">
        <v>441</v>
      </c>
      <c r="N1108" s="68"/>
      <c r="O1108" s="69" t="s">
        <v>1197</v>
      </c>
      <c r="P1108" s="69" t="s">
        <v>1198</v>
      </c>
    </row>
    <row r="1109" spans="1:16" ht="13.5" thickBot="1" x14ac:dyDescent="0.25">
      <c r="A1109" s="58" t="str">
        <f t="shared" si="102"/>
        <v> BRNO 6 </v>
      </c>
      <c r="B1109" s="30" t="str">
        <f t="shared" si="103"/>
        <v>I</v>
      </c>
      <c r="C1109" s="58">
        <f t="shared" si="104"/>
        <v>38535.463000000003</v>
      </c>
      <c r="D1109" s="28" t="str">
        <f t="shared" si="105"/>
        <v>vis</v>
      </c>
      <c r="E1109" s="66">
        <f>VLOOKUP(C1109,Active!C$21:E$973,3,FALSE)</f>
        <v>-5403.9995048027695</v>
      </c>
      <c r="F1109" s="30" t="s">
        <v>425</v>
      </c>
      <c r="G1109" s="28" t="str">
        <f t="shared" si="106"/>
        <v>38535.463</v>
      </c>
      <c r="H1109" s="58">
        <f t="shared" si="107"/>
        <v>-4069</v>
      </c>
      <c r="I1109" s="67" t="s">
        <v>1199</v>
      </c>
      <c r="J1109" s="68" t="s">
        <v>1200</v>
      </c>
      <c r="K1109" s="67">
        <v>-4069</v>
      </c>
      <c r="L1109" s="67" t="s">
        <v>1120</v>
      </c>
      <c r="M1109" s="68" t="s">
        <v>441</v>
      </c>
      <c r="N1109" s="68"/>
      <c r="O1109" s="69" t="s">
        <v>1201</v>
      </c>
      <c r="P1109" s="69" t="s">
        <v>1198</v>
      </c>
    </row>
    <row r="1110" spans="1:16" ht="13.5" thickBot="1" x14ac:dyDescent="0.25">
      <c r="A1110" s="58" t="str">
        <f t="shared" si="102"/>
        <v> ST 28.244 </v>
      </c>
      <c r="B1110" s="30" t="str">
        <f t="shared" si="103"/>
        <v>I</v>
      </c>
      <c r="C1110" s="58">
        <f t="shared" si="104"/>
        <v>38543.646999999997</v>
      </c>
      <c r="D1110" s="28" t="str">
        <f t="shared" si="105"/>
        <v>vis</v>
      </c>
      <c r="E1110" s="66">
        <f>VLOOKUP(C1110,Active!C$21:E$973,3,FALSE)</f>
        <v>-5393.9958167373288</v>
      </c>
      <c r="F1110" s="30" t="s">
        <v>425</v>
      </c>
      <c r="G1110" s="28" t="str">
        <f t="shared" si="106"/>
        <v>38543.647</v>
      </c>
      <c r="H1110" s="58">
        <f t="shared" si="107"/>
        <v>-4059</v>
      </c>
      <c r="I1110" s="67" t="s">
        <v>1202</v>
      </c>
      <c r="J1110" s="68" t="s">
        <v>1203</v>
      </c>
      <c r="K1110" s="67">
        <v>-4059</v>
      </c>
      <c r="L1110" s="67" t="s">
        <v>1127</v>
      </c>
      <c r="M1110" s="68" t="s">
        <v>441</v>
      </c>
      <c r="N1110" s="68"/>
      <c r="O1110" s="69" t="s">
        <v>1204</v>
      </c>
      <c r="P1110" s="69" t="s">
        <v>1205</v>
      </c>
    </row>
    <row r="1111" spans="1:16" ht="13.5" thickBot="1" x14ac:dyDescent="0.25">
      <c r="A1111" s="58" t="str">
        <f t="shared" si="102"/>
        <v> ST 28.244 </v>
      </c>
      <c r="B1111" s="30" t="str">
        <f t="shared" si="103"/>
        <v>I</v>
      </c>
      <c r="C1111" s="58">
        <f t="shared" si="104"/>
        <v>38560.821000000004</v>
      </c>
      <c r="D1111" s="28" t="str">
        <f t="shared" si="105"/>
        <v>vis</v>
      </c>
      <c r="E1111" s="66">
        <f>VLOOKUP(C1111,Active!C$21:E$973,3,FALSE)</f>
        <v>-5373.0032289030087</v>
      </c>
      <c r="F1111" s="30" t="s">
        <v>425</v>
      </c>
      <c r="G1111" s="28" t="str">
        <f t="shared" si="106"/>
        <v>38560.821</v>
      </c>
      <c r="H1111" s="58">
        <f t="shared" si="107"/>
        <v>-4038</v>
      </c>
      <c r="I1111" s="67" t="s">
        <v>1206</v>
      </c>
      <c r="J1111" s="68" t="s">
        <v>1207</v>
      </c>
      <c r="K1111" s="67">
        <v>-4038</v>
      </c>
      <c r="L1111" s="67" t="s">
        <v>426</v>
      </c>
      <c r="M1111" s="68" t="s">
        <v>441</v>
      </c>
      <c r="N1111" s="68"/>
      <c r="O1111" s="69" t="s">
        <v>1208</v>
      </c>
      <c r="P1111" s="69" t="s">
        <v>1205</v>
      </c>
    </row>
    <row r="1112" spans="1:16" ht="13.5" thickBot="1" x14ac:dyDescent="0.25">
      <c r="A1112" s="58" t="str">
        <f t="shared" si="102"/>
        <v> ST 28.244 </v>
      </c>
      <c r="B1112" s="30" t="str">
        <f t="shared" si="103"/>
        <v>I</v>
      </c>
      <c r="C1112" s="58">
        <f t="shared" si="104"/>
        <v>38560.822</v>
      </c>
      <c r="D1112" s="28" t="str">
        <f t="shared" si="105"/>
        <v>vis</v>
      </c>
      <c r="E1112" s="66">
        <f>VLOOKUP(C1112,Active!C$21:E$973,3,FALSE)</f>
        <v>-5373.0020065559856</v>
      </c>
      <c r="F1112" s="30" t="s">
        <v>425</v>
      </c>
      <c r="G1112" s="28" t="str">
        <f t="shared" si="106"/>
        <v>38560.822</v>
      </c>
      <c r="H1112" s="58">
        <f t="shared" si="107"/>
        <v>-4038</v>
      </c>
      <c r="I1112" s="67" t="s">
        <v>1209</v>
      </c>
      <c r="J1112" s="68" t="s">
        <v>1210</v>
      </c>
      <c r="K1112" s="67">
        <v>-4038</v>
      </c>
      <c r="L1112" s="67" t="s">
        <v>1151</v>
      </c>
      <c r="M1112" s="68" t="s">
        <v>441</v>
      </c>
      <c r="N1112" s="68"/>
      <c r="O1112" s="69" t="s">
        <v>1162</v>
      </c>
      <c r="P1112" s="69" t="s">
        <v>1205</v>
      </c>
    </row>
    <row r="1113" spans="1:16" ht="13.5" thickBot="1" x14ac:dyDescent="0.25">
      <c r="A1113" s="58" t="str">
        <f t="shared" si="102"/>
        <v> ST 28.244 </v>
      </c>
      <c r="B1113" s="30" t="str">
        <f t="shared" si="103"/>
        <v>I</v>
      </c>
      <c r="C1113" s="58">
        <f t="shared" si="104"/>
        <v>38560.822</v>
      </c>
      <c r="D1113" s="28" t="str">
        <f t="shared" si="105"/>
        <v>vis</v>
      </c>
      <c r="E1113" s="66">
        <f>VLOOKUP(C1113,Active!C$21:E$973,3,FALSE)</f>
        <v>-5373.0020065559856</v>
      </c>
      <c r="F1113" s="30" t="s">
        <v>425</v>
      </c>
      <c r="G1113" s="28" t="str">
        <f t="shared" si="106"/>
        <v>38560.822</v>
      </c>
      <c r="H1113" s="58">
        <f t="shared" si="107"/>
        <v>-4038</v>
      </c>
      <c r="I1113" s="67" t="s">
        <v>1209</v>
      </c>
      <c r="J1113" s="68" t="s">
        <v>1210</v>
      </c>
      <c r="K1113" s="67">
        <v>-4038</v>
      </c>
      <c r="L1113" s="67" t="s">
        <v>1151</v>
      </c>
      <c r="M1113" s="68" t="s">
        <v>441</v>
      </c>
      <c r="N1113" s="68"/>
      <c r="O1113" s="69" t="s">
        <v>1211</v>
      </c>
      <c r="P1113" s="69" t="s">
        <v>1205</v>
      </c>
    </row>
    <row r="1114" spans="1:16" ht="13.5" thickBot="1" x14ac:dyDescent="0.25">
      <c r="A1114" s="58" t="str">
        <f t="shared" si="102"/>
        <v> ST 28.244 </v>
      </c>
      <c r="B1114" s="30" t="str">
        <f t="shared" si="103"/>
        <v>I</v>
      </c>
      <c r="C1114" s="58">
        <f t="shared" si="104"/>
        <v>38560.824999999997</v>
      </c>
      <c r="D1114" s="28" t="str">
        <f t="shared" si="105"/>
        <v>vis</v>
      </c>
      <c r="E1114" s="66">
        <f>VLOOKUP(C1114,Active!C$21:E$973,3,FALSE)</f>
        <v>-5372.9983395149102</v>
      </c>
      <c r="F1114" s="30" t="s">
        <v>425</v>
      </c>
      <c r="G1114" s="28" t="str">
        <f t="shared" si="106"/>
        <v>38560.825</v>
      </c>
      <c r="H1114" s="58">
        <f t="shared" si="107"/>
        <v>-4038</v>
      </c>
      <c r="I1114" s="67" t="s">
        <v>1212</v>
      </c>
      <c r="J1114" s="68" t="s">
        <v>1213</v>
      </c>
      <c r="K1114" s="67">
        <v>-4038</v>
      </c>
      <c r="L1114" s="67" t="s">
        <v>1094</v>
      </c>
      <c r="M1114" s="68" t="s">
        <v>441</v>
      </c>
      <c r="N1114" s="68"/>
      <c r="O1114" s="69" t="s">
        <v>1214</v>
      </c>
      <c r="P1114" s="69" t="s">
        <v>1205</v>
      </c>
    </row>
    <row r="1115" spans="1:16" ht="13.5" thickBot="1" x14ac:dyDescent="0.25">
      <c r="A1115" s="58" t="str">
        <f t="shared" si="102"/>
        <v> ST 28.244 </v>
      </c>
      <c r="B1115" s="30" t="str">
        <f t="shared" si="103"/>
        <v>I</v>
      </c>
      <c r="C1115" s="58">
        <f t="shared" si="104"/>
        <v>38560.826999999997</v>
      </c>
      <c r="D1115" s="28" t="str">
        <f t="shared" si="105"/>
        <v>vis</v>
      </c>
      <c r="E1115" s="66">
        <f>VLOOKUP(C1115,Active!C$21:E$973,3,FALSE)</f>
        <v>-5372.9958948208559</v>
      </c>
      <c r="F1115" s="30" t="s">
        <v>425</v>
      </c>
      <c r="G1115" s="28" t="str">
        <f t="shared" si="106"/>
        <v>38560.827</v>
      </c>
      <c r="H1115" s="58">
        <f t="shared" si="107"/>
        <v>-4038</v>
      </c>
      <c r="I1115" s="67" t="s">
        <v>1215</v>
      </c>
      <c r="J1115" s="68" t="s">
        <v>1216</v>
      </c>
      <c r="K1115" s="67">
        <v>-4038</v>
      </c>
      <c r="L1115" s="67" t="s">
        <v>1127</v>
      </c>
      <c r="M1115" s="68" t="s">
        <v>441</v>
      </c>
      <c r="N1115" s="68"/>
      <c r="O1115" s="69" t="s">
        <v>1158</v>
      </c>
      <c r="P1115" s="69" t="s">
        <v>1205</v>
      </c>
    </row>
    <row r="1116" spans="1:16" ht="13.5" thickBot="1" x14ac:dyDescent="0.25">
      <c r="A1116" s="58" t="str">
        <f t="shared" si="102"/>
        <v> ST 28.244 </v>
      </c>
      <c r="B1116" s="30" t="str">
        <f t="shared" si="103"/>
        <v>I</v>
      </c>
      <c r="C1116" s="58">
        <f t="shared" si="104"/>
        <v>38574.735000000001</v>
      </c>
      <c r="D1116" s="28" t="str">
        <f t="shared" si="105"/>
        <v>vis</v>
      </c>
      <c r="E1116" s="66">
        <f>VLOOKUP(C1116,Active!C$21:E$973,3,FALSE)</f>
        <v>-5355.9954923753176</v>
      </c>
      <c r="F1116" s="30" t="s">
        <v>425</v>
      </c>
      <c r="G1116" s="28" t="str">
        <f t="shared" si="106"/>
        <v>38574.735</v>
      </c>
      <c r="H1116" s="58">
        <f t="shared" si="107"/>
        <v>-4021</v>
      </c>
      <c r="I1116" s="67" t="s">
        <v>1217</v>
      </c>
      <c r="J1116" s="68" t="s">
        <v>1218</v>
      </c>
      <c r="K1116" s="67">
        <v>-4021</v>
      </c>
      <c r="L1116" s="67" t="s">
        <v>1127</v>
      </c>
      <c r="M1116" s="68" t="s">
        <v>441</v>
      </c>
      <c r="N1116" s="68"/>
      <c r="O1116" s="69" t="s">
        <v>1204</v>
      </c>
      <c r="P1116" s="69" t="s">
        <v>1205</v>
      </c>
    </row>
    <row r="1117" spans="1:16" ht="13.5" thickBot="1" x14ac:dyDescent="0.25">
      <c r="A1117" s="58" t="str">
        <f t="shared" si="102"/>
        <v> ST 29.255 </v>
      </c>
      <c r="B1117" s="30" t="str">
        <f t="shared" si="103"/>
        <v>I</v>
      </c>
      <c r="C1117" s="58">
        <f t="shared" si="104"/>
        <v>38583.733</v>
      </c>
      <c r="D1117" s="28" t="str">
        <f t="shared" si="105"/>
        <v>vis</v>
      </c>
      <c r="E1117" s="66">
        <f>VLOOKUP(C1117,Active!C$21:E$973,3,FALSE)</f>
        <v>-5344.9968138302411</v>
      </c>
      <c r="F1117" s="30" t="s">
        <v>425</v>
      </c>
      <c r="G1117" s="28" t="str">
        <f t="shared" si="106"/>
        <v>38583.733</v>
      </c>
      <c r="H1117" s="58">
        <f t="shared" si="107"/>
        <v>-4010</v>
      </c>
      <c r="I1117" s="67" t="s">
        <v>1219</v>
      </c>
      <c r="J1117" s="68" t="s">
        <v>1220</v>
      </c>
      <c r="K1117" s="67">
        <v>-4010</v>
      </c>
      <c r="L1117" s="67" t="s">
        <v>1027</v>
      </c>
      <c r="M1117" s="68" t="s">
        <v>441</v>
      </c>
      <c r="N1117" s="68"/>
      <c r="O1117" s="69" t="s">
        <v>1221</v>
      </c>
      <c r="P1117" s="69" t="s">
        <v>1222</v>
      </c>
    </row>
    <row r="1118" spans="1:16" ht="13.5" thickBot="1" x14ac:dyDescent="0.25">
      <c r="A1118" s="58" t="str">
        <f t="shared" si="102"/>
        <v> ST 28.244 </v>
      </c>
      <c r="B1118" s="30" t="str">
        <f t="shared" si="103"/>
        <v>I</v>
      </c>
      <c r="C1118" s="58">
        <f t="shared" si="104"/>
        <v>38601.733999999997</v>
      </c>
      <c r="D1118" s="28" t="str">
        <f t="shared" si="105"/>
        <v>vis</v>
      </c>
      <c r="E1118" s="66">
        <f>VLOOKUP(C1118,Active!C$21:E$973,3,FALSE)</f>
        <v>-5322.9933450049593</v>
      </c>
      <c r="F1118" s="30" t="s">
        <v>425</v>
      </c>
      <c r="G1118" s="28" t="str">
        <f t="shared" si="106"/>
        <v>38601.734</v>
      </c>
      <c r="H1118" s="58">
        <f t="shared" si="107"/>
        <v>-3988</v>
      </c>
      <c r="I1118" s="67" t="s">
        <v>1223</v>
      </c>
      <c r="J1118" s="68" t="s">
        <v>1224</v>
      </c>
      <c r="K1118" s="67">
        <v>-3988</v>
      </c>
      <c r="L1118" s="67" t="s">
        <v>1081</v>
      </c>
      <c r="M1118" s="68" t="s">
        <v>441</v>
      </c>
      <c r="N1118" s="68"/>
      <c r="O1118" s="69" t="s">
        <v>1174</v>
      </c>
      <c r="P1118" s="69" t="s">
        <v>1205</v>
      </c>
    </row>
    <row r="1119" spans="1:16" ht="13.5" thickBot="1" x14ac:dyDescent="0.25">
      <c r="A1119" s="58" t="str">
        <f t="shared" si="102"/>
        <v> ST 28.244 </v>
      </c>
      <c r="B1119" s="30" t="str">
        <f t="shared" si="103"/>
        <v>I</v>
      </c>
      <c r="C1119" s="58">
        <f t="shared" si="104"/>
        <v>38610.731</v>
      </c>
      <c r="D1119" s="28" t="str">
        <f t="shared" si="105"/>
        <v>vis</v>
      </c>
      <c r="E1119" s="66">
        <f>VLOOKUP(C1119,Active!C$21:E$973,3,FALSE)</f>
        <v>-5311.9958888069059</v>
      </c>
      <c r="F1119" s="30" t="s">
        <v>425</v>
      </c>
      <c r="G1119" s="28" t="str">
        <f t="shared" si="106"/>
        <v>38610.731</v>
      </c>
      <c r="H1119" s="58">
        <f t="shared" si="107"/>
        <v>-3977</v>
      </c>
      <c r="I1119" s="67" t="s">
        <v>1225</v>
      </c>
      <c r="J1119" s="68" t="s">
        <v>1226</v>
      </c>
      <c r="K1119" s="67">
        <v>-3977</v>
      </c>
      <c r="L1119" s="67" t="s">
        <v>1127</v>
      </c>
      <c r="M1119" s="68" t="s">
        <v>441</v>
      </c>
      <c r="N1119" s="68"/>
      <c r="O1119" s="69" t="s">
        <v>1174</v>
      </c>
      <c r="P1119" s="69" t="s">
        <v>1205</v>
      </c>
    </row>
    <row r="1120" spans="1:16" ht="13.5" thickBot="1" x14ac:dyDescent="0.25">
      <c r="A1120" s="58" t="str">
        <f t="shared" si="102"/>
        <v> ST 28.244 </v>
      </c>
      <c r="B1120" s="30" t="str">
        <f t="shared" si="103"/>
        <v>I</v>
      </c>
      <c r="C1120" s="58">
        <f t="shared" si="104"/>
        <v>38633.629000000001</v>
      </c>
      <c r="D1120" s="28" t="str">
        <f t="shared" si="105"/>
        <v>vis</v>
      </c>
      <c r="E1120" s="66">
        <f>VLOOKUP(C1120,Active!C$21:E$973,3,FALSE)</f>
        <v>-5284.0065865925062</v>
      </c>
      <c r="F1120" s="30" t="s">
        <v>425</v>
      </c>
      <c r="G1120" s="28" t="str">
        <f t="shared" si="106"/>
        <v>38633.629</v>
      </c>
      <c r="H1120" s="58">
        <f t="shared" si="107"/>
        <v>-3949</v>
      </c>
      <c r="I1120" s="67" t="s">
        <v>1227</v>
      </c>
      <c r="J1120" s="68" t="s">
        <v>1228</v>
      </c>
      <c r="K1120" s="67">
        <v>-3949</v>
      </c>
      <c r="L1120" s="67" t="s">
        <v>1229</v>
      </c>
      <c r="M1120" s="68" t="s">
        <v>441</v>
      </c>
      <c r="N1120" s="68"/>
      <c r="O1120" s="69" t="s">
        <v>1204</v>
      </c>
      <c r="P1120" s="69" t="s">
        <v>1205</v>
      </c>
    </row>
    <row r="1121" spans="1:16" ht="13.5" thickBot="1" x14ac:dyDescent="0.25">
      <c r="A1121" s="58" t="str">
        <f t="shared" si="102"/>
        <v> ST 28.244 </v>
      </c>
      <c r="B1121" s="30" t="str">
        <f t="shared" si="103"/>
        <v>I</v>
      </c>
      <c r="C1121" s="58">
        <f t="shared" si="104"/>
        <v>38637.728999999999</v>
      </c>
      <c r="D1121" s="28" t="str">
        <f t="shared" si="105"/>
        <v>vis</v>
      </c>
      <c r="E1121" s="66">
        <f>VLOOKUP(C1121,Active!C$21:E$973,3,FALSE)</f>
        <v>-5278.9949637835707</v>
      </c>
      <c r="F1121" s="30" t="s">
        <v>425</v>
      </c>
      <c r="G1121" s="28" t="str">
        <f t="shared" si="106"/>
        <v>38637.729</v>
      </c>
      <c r="H1121" s="58">
        <f t="shared" si="107"/>
        <v>-3944</v>
      </c>
      <c r="I1121" s="67" t="s">
        <v>1230</v>
      </c>
      <c r="J1121" s="68" t="s">
        <v>1231</v>
      </c>
      <c r="K1121" s="67">
        <v>-3944</v>
      </c>
      <c r="L1121" s="67" t="s">
        <v>1127</v>
      </c>
      <c r="M1121" s="68" t="s">
        <v>441</v>
      </c>
      <c r="N1121" s="68"/>
      <c r="O1121" s="69" t="s">
        <v>1162</v>
      </c>
      <c r="P1121" s="69" t="s">
        <v>1205</v>
      </c>
    </row>
    <row r="1122" spans="1:16" ht="13.5" thickBot="1" x14ac:dyDescent="0.25">
      <c r="A1122" s="58" t="str">
        <f t="shared" si="102"/>
        <v> ST 29.255 </v>
      </c>
      <c r="B1122" s="30" t="str">
        <f t="shared" si="103"/>
        <v>I</v>
      </c>
      <c r="C1122" s="58">
        <f t="shared" si="104"/>
        <v>38673.722000000002</v>
      </c>
      <c r="D1122" s="28" t="str">
        <f t="shared" si="105"/>
        <v>vis</v>
      </c>
      <c r="E1122" s="66">
        <f>VLOOKUP(C1122,Active!C$21:E$973,3,FALSE)</f>
        <v>-5234.9990272562354</v>
      </c>
      <c r="F1122" s="30" t="s">
        <v>425</v>
      </c>
      <c r="G1122" s="28" t="str">
        <f t="shared" si="106"/>
        <v>38673.722</v>
      </c>
      <c r="H1122" s="58">
        <f t="shared" si="107"/>
        <v>-3900</v>
      </c>
      <c r="I1122" s="67" t="s">
        <v>1236</v>
      </c>
      <c r="J1122" s="68" t="s">
        <v>1237</v>
      </c>
      <c r="K1122" s="67">
        <v>-3900</v>
      </c>
      <c r="L1122" s="67" t="s">
        <v>1170</v>
      </c>
      <c r="M1122" s="68" t="s">
        <v>441</v>
      </c>
      <c r="N1122" s="68"/>
      <c r="O1122" s="69" t="s">
        <v>1174</v>
      </c>
      <c r="P1122" s="69" t="s">
        <v>1222</v>
      </c>
    </row>
    <row r="1123" spans="1:16" ht="13.5" thickBot="1" x14ac:dyDescent="0.25">
      <c r="A1123" s="58" t="str">
        <f t="shared" si="102"/>
        <v> BRNO 5 </v>
      </c>
      <c r="B1123" s="30" t="str">
        <f t="shared" si="103"/>
        <v>I</v>
      </c>
      <c r="C1123" s="58">
        <f t="shared" si="104"/>
        <v>38931.427000000003</v>
      </c>
      <c r="D1123" s="28" t="str">
        <f t="shared" si="105"/>
        <v>vis</v>
      </c>
      <c r="E1123" s="66">
        <f>VLOOKUP(C1123,Active!C$21:E$973,3,FALSE)</f>
        <v>-4919.9940867740215</v>
      </c>
      <c r="F1123" s="30" t="s">
        <v>425</v>
      </c>
      <c r="G1123" s="28" t="str">
        <f t="shared" si="106"/>
        <v>38931.427</v>
      </c>
      <c r="H1123" s="58">
        <f t="shared" si="107"/>
        <v>-3585</v>
      </c>
      <c r="I1123" s="67" t="s">
        <v>1259</v>
      </c>
      <c r="J1123" s="68" t="s">
        <v>1260</v>
      </c>
      <c r="K1123" s="67">
        <v>-3585</v>
      </c>
      <c r="L1123" s="67" t="s">
        <v>1114</v>
      </c>
      <c r="M1123" s="68" t="s">
        <v>441</v>
      </c>
      <c r="N1123" s="68"/>
      <c r="O1123" s="69" t="s">
        <v>1261</v>
      </c>
      <c r="P1123" s="69" t="s">
        <v>1262</v>
      </c>
    </row>
    <row r="1124" spans="1:16" ht="13.5" thickBot="1" x14ac:dyDescent="0.25">
      <c r="A1124" s="58" t="str">
        <f t="shared" si="102"/>
        <v> AA 19.174 </v>
      </c>
      <c r="B1124" s="30" t="str">
        <f t="shared" si="103"/>
        <v>I</v>
      </c>
      <c r="C1124" s="58">
        <f t="shared" si="104"/>
        <v>39685.531000000003</v>
      </c>
      <c r="D1124" s="28" t="str">
        <f t="shared" si="105"/>
        <v>vis</v>
      </c>
      <c r="E1124" s="66">
        <f>VLOOKUP(C1124,Active!C$21:E$973,3,FALSE)</f>
        <v>-3998.2173046495077</v>
      </c>
      <c r="F1124" s="30" t="s">
        <v>425</v>
      </c>
      <c r="G1124" s="28" t="str">
        <f t="shared" si="106"/>
        <v>39685.531</v>
      </c>
      <c r="H1124" s="58">
        <f t="shared" si="107"/>
        <v>-2663</v>
      </c>
      <c r="I1124" s="67" t="s">
        <v>1380</v>
      </c>
      <c r="J1124" s="68" t="s">
        <v>1381</v>
      </c>
      <c r="K1124" s="67">
        <v>-2663</v>
      </c>
      <c r="L1124" s="67" t="s">
        <v>1382</v>
      </c>
      <c r="M1124" s="68" t="s">
        <v>441</v>
      </c>
      <c r="N1124" s="68"/>
      <c r="O1124" s="69" t="s">
        <v>1383</v>
      </c>
      <c r="P1124" s="69" t="s">
        <v>1384</v>
      </c>
    </row>
    <row r="1125" spans="1:16" ht="13.5" thickBot="1" x14ac:dyDescent="0.25">
      <c r="A1125" s="58" t="str">
        <f t="shared" si="102"/>
        <v> AVSJ 3.60 </v>
      </c>
      <c r="B1125" s="30" t="str">
        <f t="shared" si="103"/>
        <v>I</v>
      </c>
      <c r="C1125" s="58">
        <f t="shared" si="104"/>
        <v>40436.720999999998</v>
      </c>
      <c r="D1125" s="28" t="str">
        <f t="shared" si="105"/>
        <v>vis</v>
      </c>
      <c r="E1125" s="66">
        <f>VLOOKUP(C1125,Active!C$21:E$973,3,FALSE)</f>
        <v>-3080.0024417604241</v>
      </c>
      <c r="F1125" s="30" t="s">
        <v>425</v>
      </c>
      <c r="G1125" s="28" t="str">
        <f t="shared" si="106"/>
        <v>40436.721</v>
      </c>
      <c r="H1125" s="58">
        <f t="shared" si="107"/>
        <v>-1745</v>
      </c>
      <c r="I1125" s="67" t="s">
        <v>1473</v>
      </c>
      <c r="J1125" s="68" t="s">
        <v>1474</v>
      </c>
      <c r="K1125" s="67">
        <v>-1745</v>
      </c>
      <c r="L1125" s="67" t="s">
        <v>426</v>
      </c>
      <c r="M1125" s="68" t="s">
        <v>441</v>
      </c>
      <c r="N1125" s="68"/>
      <c r="O1125" s="69" t="s">
        <v>1475</v>
      </c>
      <c r="P1125" s="69" t="s">
        <v>1364</v>
      </c>
    </row>
    <row r="1126" spans="1:16" ht="13.5" thickBot="1" x14ac:dyDescent="0.25">
      <c r="A1126" s="58" t="str">
        <f t="shared" si="102"/>
        <v> ORI 124/ </v>
      </c>
      <c r="B1126" s="30" t="str">
        <f t="shared" si="103"/>
        <v>I</v>
      </c>
      <c r="C1126" s="58">
        <f t="shared" si="104"/>
        <v>40888.32</v>
      </c>
      <c r="D1126" s="28" t="str">
        <f t="shared" si="105"/>
        <v>vis</v>
      </c>
      <c r="E1126" s="66">
        <f>VLOOKUP(C1126,Active!C$21:E$973,3,FALSE)</f>
        <v>-2527.9917469084535</v>
      </c>
      <c r="F1126" s="30" t="s">
        <v>425</v>
      </c>
      <c r="G1126" s="28" t="str">
        <f t="shared" si="106"/>
        <v>40888.320</v>
      </c>
      <c r="H1126" s="58">
        <f t="shared" si="107"/>
        <v>-1193</v>
      </c>
      <c r="I1126" s="67" t="s">
        <v>1558</v>
      </c>
      <c r="J1126" s="68" t="s">
        <v>1559</v>
      </c>
      <c r="K1126" s="67">
        <v>-1193</v>
      </c>
      <c r="L1126" s="67" t="s">
        <v>968</v>
      </c>
      <c r="M1126" s="68" t="s">
        <v>441</v>
      </c>
      <c r="N1126" s="68"/>
      <c r="O1126" s="69" t="s">
        <v>1301</v>
      </c>
      <c r="P1126" s="69" t="s">
        <v>1560</v>
      </c>
    </row>
    <row r="1127" spans="1:16" ht="13.5" thickBot="1" x14ac:dyDescent="0.25">
      <c r="A1127" s="58" t="str">
        <f t="shared" si="102"/>
        <v> BRNO 17 </v>
      </c>
      <c r="B1127" s="30" t="str">
        <f t="shared" si="103"/>
        <v>I</v>
      </c>
      <c r="C1127" s="58">
        <f t="shared" si="104"/>
        <v>41557.508999999998</v>
      </c>
      <c r="D1127" s="28" t="str">
        <f t="shared" si="105"/>
        <v>vis</v>
      </c>
      <c r="E1127" s="66">
        <f>VLOOKUP(C1127,Active!C$21:E$973,3,FALSE)</f>
        <v>-1710.010562545129</v>
      </c>
      <c r="F1127" s="30" t="s">
        <v>425</v>
      </c>
      <c r="G1127" s="28" t="str">
        <f t="shared" si="106"/>
        <v>41557.509</v>
      </c>
      <c r="H1127" s="58">
        <f t="shared" si="107"/>
        <v>-375</v>
      </c>
      <c r="I1127" s="67" t="s">
        <v>1654</v>
      </c>
      <c r="J1127" s="68" t="s">
        <v>1655</v>
      </c>
      <c r="K1127" s="67">
        <v>-375</v>
      </c>
      <c r="L1127" s="67" t="s">
        <v>1336</v>
      </c>
      <c r="M1127" s="68" t="s">
        <v>441</v>
      </c>
      <c r="N1127" s="68"/>
      <c r="O1127" s="69" t="s">
        <v>1656</v>
      </c>
      <c r="P1127" s="69" t="s">
        <v>1657</v>
      </c>
    </row>
    <row r="1128" spans="1:16" ht="13.5" thickBot="1" x14ac:dyDescent="0.25">
      <c r="A1128" s="58" t="str">
        <f t="shared" si="102"/>
        <v> BRNO 17 </v>
      </c>
      <c r="B1128" s="30" t="str">
        <f t="shared" si="103"/>
        <v>I</v>
      </c>
      <c r="C1128" s="58">
        <f t="shared" si="104"/>
        <v>41557.51</v>
      </c>
      <c r="D1128" s="28" t="str">
        <f t="shared" si="105"/>
        <v>vis</v>
      </c>
      <c r="E1128" s="66">
        <f>VLOOKUP(C1128,Active!C$21:E$973,3,FALSE)</f>
        <v>-1710.0093401980978</v>
      </c>
      <c r="F1128" s="30" t="s">
        <v>425</v>
      </c>
      <c r="G1128" s="28" t="str">
        <f t="shared" si="106"/>
        <v>41557.510</v>
      </c>
      <c r="H1128" s="58">
        <f t="shared" si="107"/>
        <v>-375</v>
      </c>
      <c r="I1128" s="67" t="s">
        <v>1658</v>
      </c>
      <c r="J1128" s="68" t="s">
        <v>1659</v>
      </c>
      <c r="K1128" s="67">
        <v>-375</v>
      </c>
      <c r="L1128" s="67" t="s">
        <v>1660</v>
      </c>
      <c r="M1128" s="68" t="s">
        <v>441</v>
      </c>
      <c r="N1128" s="68"/>
      <c r="O1128" s="69" t="s">
        <v>1661</v>
      </c>
      <c r="P1128" s="69" t="s">
        <v>1657</v>
      </c>
    </row>
    <row r="1129" spans="1:16" ht="13.5" thickBot="1" x14ac:dyDescent="0.25">
      <c r="A1129" s="58" t="str">
        <f t="shared" si="102"/>
        <v> BRNO 17 </v>
      </c>
      <c r="B1129" s="30" t="str">
        <f t="shared" si="103"/>
        <v>I</v>
      </c>
      <c r="C1129" s="58">
        <f t="shared" si="104"/>
        <v>41589.421999999999</v>
      </c>
      <c r="D1129" s="28" t="str">
        <f t="shared" si="105"/>
        <v>vis</v>
      </c>
      <c r="E1129" s="66">
        <f>VLOOKUP(C1129,Active!C$21:E$973,3,FALSE)</f>
        <v>-1671.0018018862013</v>
      </c>
      <c r="F1129" s="30" t="s">
        <v>425</v>
      </c>
      <c r="G1129" s="28" t="str">
        <f t="shared" si="106"/>
        <v>41589.422</v>
      </c>
      <c r="H1129" s="58">
        <f t="shared" si="107"/>
        <v>-336</v>
      </c>
      <c r="I1129" s="67" t="s">
        <v>1676</v>
      </c>
      <c r="J1129" s="68" t="s">
        <v>1677</v>
      </c>
      <c r="K1129" s="67">
        <v>-336</v>
      </c>
      <c r="L1129" s="67" t="s">
        <v>1151</v>
      </c>
      <c r="M1129" s="68" t="s">
        <v>441</v>
      </c>
      <c r="N1129" s="68"/>
      <c r="O1129" s="69" t="s">
        <v>1656</v>
      </c>
      <c r="P1129" s="69" t="s">
        <v>1657</v>
      </c>
    </row>
    <row r="1130" spans="1:16" ht="13.5" thickBot="1" x14ac:dyDescent="0.25">
      <c r="A1130" s="58" t="str">
        <f t="shared" si="102"/>
        <v> BRNO 17 </v>
      </c>
      <c r="B1130" s="30" t="str">
        <f t="shared" si="103"/>
        <v>I</v>
      </c>
      <c r="C1130" s="58">
        <f t="shared" si="104"/>
        <v>41917.493999999999</v>
      </c>
      <c r="D1130" s="28" t="str">
        <f t="shared" si="105"/>
        <v>vis</v>
      </c>
      <c r="E1130" s="66">
        <f>VLOOKUP(C1130,Active!C$21:E$973,3,FALSE)</f>
        <v>-1269.9839681853407</v>
      </c>
      <c r="F1130" s="30" t="s">
        <v>425</v>
      </c>
      <c r="G1130" s="28" t="str">
        <f t="shared" si="106"/>
        <v>41917.494</v>
      </c>
      <c r="H1130" s="58">
        <f t="shared" si="107"/>
        <v>65</v>
      </c>
      <c r="I1130" s="67" t="s">
        <v>1710</v>
      </c>
      <c r="J1130" s="68" t="s">
        <v>1711</v>
      </c>
      <c r="K1130" s="67">
        <v>65</v>
      </c>
      <c r="L1130" s="67" t="s">
        <v>1003</v>
      </c>
      <c r="M1130" s="68" t="s">
        <v>441</v>
      </c>
      <c r="N1130" s="68"/>
      <c r="O1130" s="69" t="s">
        <v>1712</v>
      </c>
      <c r="P1130" s="69" t="s">
        <v>1657</v>
      </c>
    </row>
    <row r="1131" spans="1:16" ht="13.5" thickBot="1" x14ac:dyDescent="0.25">
      <c r="A1131" s="58" t="str">
        <f t="shared" si="102"/>
        <v> BRNO 17 </v>
      </c>
      <c r="B1131" s="30" t="str">
        <f t="shared" si="103"/>
        <v>I</v>
      </c>
      <c r="C1131" s="58">
        <f t="shared" si="104"/>
        <v>41917.498</v>
      </c>
      <c r="D1131" s="28" t="str">
        <f t="shared" si="105"/>
        <v>vis</v>
      </c>
      <c r="E1131" s="66">
        <f>VLOOKUP(C1131,Active!C$21:E$973,3,FALSE)</f>
        <v>-1269.9790787972333</v>
      </c>
      <c r="F1131" s="30" t="s">
        <v>425</v>
      </c>
      <c r="G1131" s="28" t="str">
        <f t="shared" si="106"/>
        <v>41917.498</v>
      </c>
      <c r="H1131" s="58">
        <f t="shared" si="107"/>
        <v>65</v>
      </c>
      <c r="I1131" s="67" t="s">
        <v>1713</v>
      </c>
      <c r="J1131" s="68" t="s">
        <v>1714</v>
      </c>
      <c r="K1131" s="67">
        <v>65</v>
      </c>
      <c r="L1131" s="67" t="s">
        <v>938</v>
      </c>
      <c r="M1131" s="68" t="s">
        <v>441</v>
      </c>
      <c r="N1131" s="68"/>
      <c r="O1131" s="69" t="s">
        <v>1656</v>
      </c>
      <c r="P1131" s="69" t="s">
        <v>1657</v>
      </c>
    </row>
    <row r="1132" spans="1:16" ht="13.5" thickBot="1" x14ac:dyDescent="0.25">
      <c r="A1132" s="58" t="str">
        <f t="shared" si="102"/>
        <v> BRNO 17 </v>
      </c>
      <c r="B1132" s="30" t="str">
        <f t="shared" si="103"/>
        <v>I</v>
      </c>
      <c r="C1132" s="58">
        <f t="shared" si="104"/>
        <v>41922.387000000002</v>
      </c>
      <c r="D1132" s="28" t="str">
        <f t="shared" si="105"/>
        <v>vis</v>
      </c>
      <c r="E1132" s="66">
        <f>VLOOKUP(C1132,Active!C$21:E$973,3,FALSE)</f>
        <v>-1264.0030241843294</v>
      </c>
      <c r="F1132" s="30" t="s">
        <v>425</v>
      </c>
      <c r="G1132" s="28" t="str">
        <f t="shared" si="106"/>
        <v>41922.387</v>
      </c>
      <c r="H1132" s="58">
        <f t="shared" si="107"/>
        <v>71</v>
      </c>
      <c r="I1132" s="67" t="s">
        <v>1715</v>
      </c>
      <c r="J1132" s="68" t="s">
        <v>1716</v>
      </c>
      <c r="K1132" s="67">
        <v>71</v>
      </c>
      <c r="L1132" s="67" t="s">
        <v>426</v>
      </c>
      <c r="M1132" s="68" t="s">
        <v>441</v>
      </c>
      <c r="N1132" s="68"/>
      <c r="O1132" s="69" t="s">
        <v>1717</v>
      </c>
      <c r="P1132" s="69" t="s">
        <v>1657</v>
      </c>
    </row>
    <row r="1133" spans="1:16" ht="13.5" thickBot="1" x14ac:dyDescent="0.25">
      <c r="A1133" s="58" t="str">
        <f t="shared" si="102"/>
        <v> BRNO 17 </v>
      </c>
      <c r="B1133" s="30" t="str">
        <f t="shared" si="103"/>
        <v>I</v>
      </c>
      <c r="C1133" s="58">
        <f t="shared" si="104"/>
        <v>41922.387999999999</v>
      </c>
      <c r="D1133" s="28" t="str">
        <f t="shared" si="105"/>
        <v>vis</v>
      </c>
      <c r="E1133" s="66">
        <f>VLOOKUP(C1133,Active!C$21:E$973,3,FALSE)</f>
        <v>-1264.0018018373071</v>
      </c>
      <c r="F1133" s="30" t="s">
        <v>425</v>
      </c>
      <c r="G1133" s="28" t="str">
        <f t="shared" si="106"/>
        <v>41922.388</v>
      </c>
      <c r="H1133" s="58">
        <f t="shared" si="107"/>
        <v>71</v>
      </c>
      <c r="I1133" s="67" t="s">
        <v>1718</v>
      </c>
      <c r="J1133" s="68" t="s">
        <v>1719</v>
      </c>
      <c r="K1133" s="67">
        <v>71</v>
      </c>
      <c r="L1133" s="67" t="s">
        <v>1151</v>
      </c>
      <c r="M1133" s="68" t="s">
        <v>441</v>
      </c>
      <c r="N1133" s="68"/>
      <c r="O1133" s="69" t="s">
        <v>1720</v>
      </c>
      <c r="P1133" s="69" t="s">
        <v>1657</v>
      </c>
    </row>
    <row r="1134" spans="1:16" ht="13.5" thickBot="1" x14ac:dyDescent="0.25">
      <c r="A1134" s="58" t="str">
        <f t="shared" si="102"/>
        <v> BRNO 17 </v>
      </c>
      <c r="B1134" s="30" t="str">
        <f t="shared" si="103"/>
        <v>I</v>
      </c>
      <c r="C1134" s="58">
        <f t="shared" si="104"/>
        <v>41922.389000000003</v>
      </c>
      <c r="D1134" s="28" t="str">
        <f t="shared" si="105"/>
        <v>vis</v>
      </c>
      <c r="E1134" s="66">
        <f>VLOOKUP(C1134,Active!C$21:E$973,3,FALSE)</f>
        <v>-1264.0005794902756</v>
      </c>
      <c r="F1134" s="30" t="s">
        <v>425</v>
      </c>
      <c r="G1134" s="28" t="str">
        <f t="shared" si="106"/>
        <v>41922.389</v>
      </c>
      <c r="H1134" s="58">
        <f t="shared" si="107"/>
        <v>71</v>
      </c>
      <c r="I1134" s="67" t="s">
        <v>1721</v>
      </c>
      <c r="J1134" s="68" t="s">
        <v>1722</v>
      </c>
      <c r="K1134" s="67">
        <v>71</v>
      </c>
      <c r="L1134" s="67" t="s">
        <v>1111</v>
      </c>
      <c r="M1134" s="68" t="s">
        <v>441</v>
      </c>
      <c r="N1134" s="68"/>
      <c r="O1134" s="69" t="s">
        <v>1723</v>
      </c>
      <c r="P1134" s="69" t="s">
        <v>1657</v>
      </c>
    </row>
    <row r="1135" spans="1:16" ht="13.5" thickBot="1" x14ac:dyDescent="0.25">
      <c r="A1135" s="58" t="str">
        <f t="shared" si="102"/>
        <v> BRNO 17 </v>
      </c>
      <c r="B1135" s="30" t="str">
        <f t="shared" si="103"/>
        <v>I</v>
      </c>
      <c r="C1135" s="58">
        <f t="shared" si="104"/>
        <v>41922.389000000003</v>
      </c>
      <c r="D1135" s="28" t="str">
        <f t="shared" si="105"/>
        <v>vis</v>
      </c>
      <c r="E1135" s="66">
        <f>VLOOKUP(C1135,Active!C$21:E$973,3,FALSE)</f>
        <v>-1264.0005794902756</v>
      </c>
      <c r="F1135" s="30" t="s">
        <v>425</v>
      </c>
      <c r="G1135" s="28" t="str">
        <f t="shared" si="106"/>
        <v>41922.389</v>
      </c>
      <c r="H1135" s="58">
        <f t="shared" si="107"/>
        <v>71</v>
      </c>
      <c r="I1135" s="67" t="s">
        <v>1721</v>
      </c>
      <c r="J1135" s="68" t="s">
        <v>1722</v>
      </c>
      <c r="K1135" s="67">
        <v>71</v>
      </c>
      <c r="L1135" s="67" t="s">
        <v>1111</v>
      </c>
      <c r="M1135" s="68" t="s">
        <v>441</v>
      </c>
      <c r="N1135" s="68"/>
      <c r="O1135" s="69" t="s">
        <v>1492</v>
      </c>
      <c r="P1135" s="69" t="s">
        <v>1657</v>
      </c>
    </row>
    <row r="1136" spans="1:16" ht="13.5" thickBot="1" x14ac:dyDescent="0.25">
      <c r="A1136" s="58" t="str">
        <f t="shared" si="102"/>
        <v> BRNO 17 </v>
      </c>
      <c r="B1136" s="30" t="str">
        <f t="shared" si="103"/>
        <v>I</v>
      </c>
      <c r="C1136" s="58">
        <f t="shared" si="104"/>
        <v>41922.392999999996</v>
      </c>
      <c r="D1136" s="28" t="str">
        <f t="shared" si="105"/>
        <v>vis</v>
      </c>
      <c r="E1136" s="66">
        <f>VLOOKUP(C1136,Active!C$21:E$973,3,FALSE)</f>
        <v>-1263.9956901021774</v>
      </c>
      <c r="F1136" s="30" t="s">
        <v>425</v>
      </c>
      <c r="G1136" s="28" t="str">
        <f t="shared" si="106"/>
        <v>41922.393</v>
      </c>
      <c r="H1136" s="58">
        <f t="shared" si="107"/>
        <v>71</v>
      </c>
      <c r="I1136" s="67" t="s">
        <v>1724</v>
      </c>
      <c r="J1136" s="68" t="s">
        <v>1725</v>
      </c>
      <c r="K1136" s="67">
        <v>71</v>
      </c>
      <c r="L1136" s="67" t="s">
        <v>1127</v>
      </c>
      <c r="M1136" s="68" t="s">
        <v>441</v>
      </c>
      <c r="N1136" s="68"/>
      <c r="O1136" s="69" t="s">
        <v>1726</v>
      </c>
      <c r="P1136" s="69" t="s">
        <v>1657</v>
      </c>
    </row>
    <row r="1137" spans="1:16" ht="13.5" thickBot="1" x14ac:dyDescent="0.25">
      <c r="A1137" s="58" t="str">
        <f t="shared" si="102"/>
        <v> BRNO 20 </v>
      </c>
      <c r="B1137" s="30" t="str">
        <f t="shared" si="103"/>
        <v>I</v>
      </c>
      <c r="C1137" s="58">
        <f t="shared" si="104"/>
        <v>42187.453999999998</v>
      </c>
      <c r="D1137" s="28" t="str">
        <f t="shared" si="105"/>
        <v>vis</v>
      </c>
      <c r="E1137" s="66">
        <f>VLOOKUP(C1137,Active!C$21:E$973,3,FALSE)</f>
        <v>-939.99916489251484</v>
      </c>
      <c r="F1137" s="30" t="s">
        <v>425</v>
      </c>
      <c r="G1137" s="28" t="str">
        <f t="shared" si="106"/>
        <v>42187.454</v>
      </c>
      <c r="H1137" s="58">
        <f t="shared" si="107"/>
        <v>395</v>
      </c>
      <c r="I1137" s="67" t="s">
        <v>1755</v>
      </c>
      <c r="J1137" s="68" t="s">
        <v>1756</v>
      </c>
      <c r="K1137" s="67">
        <v>395</v>
      </c>
      <c r="L1137" s="67" t="s">
        <v>1170</v>
      </c>
      <c r="M1137" s="68" t="s">
        <v>441</v>
      </c>
      <c r="N1137" s="68"/>
      <c r="O1137" s="69" t="s">
        <v>1720</v>
      </c>
      <c r="P1137" s="69" t="s">
        <v>1757</v>
      </c>
    </row>
    <row r="1138" spans="1:16" ht="13.5" thickBot="1" x14ac:dyDescent="0.25">
      <c r="A1138" s="58" t="str">
        <f t="shared" si="102"/>
        <v> BRNO 20 </v>
      </c>
      <c r="B1138" s="30" t="str">
        <f t="shared" si="103"/>
        <v>I</v>
      </c>
      <c r="C1138" s="58">
        <f t="shared" si="104"/>
        <v>42187.453999999998</v>
      </c>
      <c r="D1138" s="28" t="str">
        <f t="shared" si="105"/>
        <v>vis</v>
      </c>
      <c r="E1138" s="66">
        <f>VLOOKUP(C1138,Active!C$21:E$973,3,FALSE)</f>
        <v>-939.99916489251484</v>
      </c>
      <c r="F1138" s="30" t="s">
        <v>425</v>
      </c>
      <c r="G1138" s="28" t="str">
        <f t="shared" si="106"/>
        <v>42187.454</v>
      </c>
      <c r="H1138" s="58">
        <f t="shared" si="107"/>
        <v>395</v>
      </c>
      <c r="I1138" s="67" t="s">
        <v>1755</v>
      </c>
      <c r="J1138" s="68" t="s">
        <v>1756</v>
      </c>
      <c r="K1138" s="67">
        <v>395</v>
      </c>
      <c r="L1138" s="67" t="s">
        <v>1170</v>
      </c>
      <c r="M1138" s="68" t="s">
        <v>441</v>
      </c>
      <c r="N1138" s="68"/>
      <c r="O1138" s="69" t="s">
        <v>1758</v>
      </c>
      <c r="P1138" s="69" t="s">
        <v>1757</v>
      </c>
    </row>
    <row r="1139" spans="1:16" ht="13.5" thickBot="1" x14ac:dyDescent="0.25">
      <c r="A1139" s="58" t="str">
        <f t="shared" si="102"/>
        <v> BRNO 20 </v>
      </c>
      <c r="B1139" s="30" t="str">
        <f t="shared" si="103"/>
        <v>I</v>
      </c>
      <c r="C1139" s="58">
        <f t="shared" si="104"/>
        <v>42254.538</v>
      </c>
      <c r="D1139" s="28" t="str">
        <f t="shared" si="105"/>
        <v>vis</v>
      </c>
      <c r="E1139" s="66">
        <f>VLOOKUP(C1139,Active!C$21:E$973,3,FALSE)</f>
        <v>-857.99923696209237</v>
      </c>
      <c r="F1139" s="30" t="s">
        <v>425</v>
      </c>
      <c r="G1139" s="28" t="str">
        <f t="shared" si="106"/>
        <v>42254.538</v>
      </c>
      <c r="H1139" s="58">
        <f t="shared" si="107"/>
        <v>477</v>
      </c>
      <c r="I1139" s="67" t="s">
        <v>1784</v>
      </c>
      <c r="J1139" s="68" t="s">
        <v>1785</v>
      </c>
      <c r="K1139" s="67">
        <v>477</v>
      </c>
      <c r="L1139" s="67" t="s">
        <v>1120</v>
      </c>
      <c r="M1139" s="68" t="s">
        <v>441</v>
      </c>
      <c r="N1139" s="68"/>
      <c r="O1139" s="69" t="s">
        <v>1726</v>
      </c>
      <c r="P1139" s="69" t="s">
        <v>1757</v>
      </c>
    </row>
    <row r="1140" spans="1:16" ht="13.5" thickBot="1" x14ac:dyDescent="0.25">
      <c r="A1140" s="58" t="str">
        <f t="shared" si="102"/>
        <v> BRNO 20 </v>
      </c>
      <c r="B1140" s="30" t="str">
        <f t="shared" si="103"/>
        <v>I</v>
      </c>
      <c r="C1140" s="58">
        <f t="shared" si="104"/>
        <v>42254.55</v>
      </c>
      <c r="D1140" s="28" t="str">
        <f t="shared" si="105"/>
        <v>vis</v>
      </c>
      <c r="E1140" s="66">
        <f>VLOOKUP(C1140,Active!C$21:E$973,3,FALSE)</f>
        <v>-857.98456879777063</v>
      </c>
      <c r="F1140" s="30" t="s">
        <v>425</v>
      </c>
      <c r="G1140" s="28" t="str">
        <f t="shared" si="106"/>
        <v>42254.550</v>
      </c>
      <c r="H1140" s="58">
        <f t="shared" si="107"/>
        <v>477</v>
      </c>
      <c r="I1140" s="67" t="s">
        <v>1786</v>
      </c>
      <c r="J1140" s="68" t="s">
        <v>1787</v>
      </c>
      <c r="K1140" s="67">
        <v>477</v>
      </c>
      <c r="L1140" s="67" t="s">
        <v>1003</v>
      </c>
      <c r="M1140" s="68" t="s">
        <v>441</v>
      </c>
      <c r="N1140" s="68"/>
      <c r="O1140" s="69" t="s">
        <v>1729</v>
      </c>
      <c r="P1140" s="69" t="s">
        <v>1757</v>
      </c>
    </row>
    <row r="1141" spans="1:16" ht="13.5" thickBot="1" x14ac:dyDescent="0.25">
      <c r="A1141" s="58" t="str">
        <f t="shared" si="102"/>
        <v> BRNO 20 </v>
      </c>
      <c r="B1141" s="30" t="str">
        <f t="shared" si="103"/>
        <v>I</v>
      </c>
      <c r="C1141" s="58">
        <f t="shared" si="104"/>
        <v>42259.446000000004</v>
      </c>
      <c r="D1141" s="28" t="str">
        <f t="shared" si="105"/>
        <v>vis</v>
      </c>
      <c r="E1141" s="66">
        <f>VLOOKUP(C1141,Active!C$21:E$973,3,FALSE)</f>
        <v>-851.99995775568323</v>
      </c>
      <c r="F1141" s="30" t="s">
        <v>425</v>
      </c>
      <c r="G1141" s="28" t="str">
        <f t="shared" si="106"/>
        <v>42259.446</v>
      </c>
      <c r="H1141" s="58">
        <f t="shared" si="107"/>
        <v>483</v>
      </c>
      <c r="I1141" s="67" t="s">
        <v>1788</v>
      </c>
      <c r="J1141" s="68" t="s">
        <v>1789</v>
      </c>
      <c r="K1141" s="67">
        <v>483</v>
      </c>
      <c r="L1141" s="67" t="s">
        <v>1111</v>
      </c>
      <c r="M1141" s="68" t="s">
        <v>441</v>
      </c>
      <c r="N1141" s="68"/>
      <c r="O1141" s="69" t="s">
        <v>1729</v>
      </c>
      <c r="P1141" s="69" t="s">
        <v>1757</v>
      </c>
    </row>
    <row r="1142" spans="1:16" ht="13.5" thickBot="1" x14ac:dyDescent="0.25">
      <c r="A1142" s="58" t="str">
        <f t="shared" si="102"/>
        <v> BRNO 20 </v>
      </c>
      <c r="B1142" s="30" t="str">
        <f t="shared" si="103"/>
        <v>I</v>
      </c>
      <c r="C1142" s="58">
        <f t="shared" si="104"/>
        <v>42259.451999999997</v>
      </c>
      <c r="D1142" s="28" t="str">
        <f t="shared" si="105"/>
        <v>vis</v>
      </c>
      <c r="E1142" s="66">
        <f>VLOOKUP(C1142,Active!C$21:E$973,3,FALSE)</f>
        <v>-851.99262367353128</v>
      </c>
      <c r="F1142" s="30" t="s">
        <v>425</v>
      </c>
      <c r="G1142" s="28" t="str">
        <f t="shared" si="106"/>
        <v>42259.452</v>
      </c>
      <c r="H1142" s="58">
        <f t="shared" si="107"/>
        <v>483</v>
      </c>
      <c r="I1142" s="67" t="s">
        <v>1790</v>
      </c>
      <c r="J1142" s="68" t="s">
        <v>1791</v>
      </c>
      <c r="K1142" s="67">
        <v>483</v>
      </c>
      <c r="L1142" s="67" t="s">
        <v>1081</v>
      </c>
      <c r="M1142" s="68" t="s">
        <v>441</v>
      </c>
      <c r="N1142" s="68"/>
      <c r="O1142" s="69" t="s">
        <v>1792</v>
      </c>
      <c r="P1142" s="69" t="s">
        <v>1757</v>
      </c>
    </row>
    <row r="1143" spans="1:16" ht="13.5" thickBot="1" x14ac:dyDescent="0.25">
      <c r="A1143" s="58" t="str">
        <f t="shared" si="102"/>
        <v> BBS 22 </v>
      </c>
      <c r="B1143" s="30" t="str">
        <f t="shared" si="103"/>
        <v>I</v>
      </c>
      <c r="C1143" s="58">
        <f t="shared" si="104"/>
        <v>42358.419000000002</v>
      </c>
      <c r="D1143" s="28" t="str">
        <f t="shared" si="105"/>
        <v>vis</v>
      </c>
      <c r="E1143" s="66">
        <f>VLOOKUP(C1143,Active!C$21:E$973,3,FALSE)</f>
        <v>-731.02060549497673</v>
      </c>
      <c r="F1143" s="30" t="s">
        <v>425</v>
      </c>
      <c r="G1143" s="28" t="str">
        <f t="shared" si="106"/>
        <v>42358.419</v>
      </c>
      <c r="H1143" s="58">
        <f t="shared" si="107"/>
        <v>604</v>
      </c>
      <c r="I1143" s="67" t="s">
        <v>1811</v>
      </c>
      <c r="J1143" s="68" t="s">
        <v>0</v>
      </c>
      <c r="K1143" s="67">
        <v>604</v>
      </c>
      <c r="L1143" s="67" t="s">
        <v>1</v>
      </c>
      <c r="M1143" s="68" t="s">
        <v>441</v>
      </c>
      <c r="N1143" s="68"/>
      <c r="O1143" s="69" t="s">
        <v>1234</v>
      </c>
      <c r="P1143" s="69" t="s">
        <v>2</v>
      </c>
    </row>
    <row r="1144" spans="1:16" ht="13.5" thickBot="1" x14ac:dyDescent="0.25">
      <c r="A1144" s="58" t="str">
        <f t="shared" si="102"/>
        <v> BRNO 20 </v>
      </c>
      <c r="B1144" s="30" t="str">
        <f t="shared" si="103"/>
        <v>I</v>
      </c>
      <c r="C1144" s="58">
        <f t="shared" si="104"/>
        <v>42596.504000000001</v>
      </c>
      <c r="D1144" s="28" t="str">
        <f t="shared" si="105"/>
        <v>vis</v>
      </c>
      <c r="E1144" s="66">
        <f>VLOOKUP(C1144,Active!C$21:E$973,3,FALSE)</f>
        <v>-439.99811367406841</v>
      </c>
      <c r="F1144" s="30" t="s">
        <v>425</v>
      </c>
      <c r="G1144" s="28" t="str">
        <f t="shared" si="106"/>
        <v>42596.504</v>
      </c>
      <c r="H1144" s="58">
        <f t="shared" si="107"/>
        <v>895</v>
      </c>
      <c r="I1144" s="67" t="s">
        <v>1879</v>
      </c>
      <c r="J1144" s="68" t="s">
        <v>1880</v>
      </c>
      <c r="K1144" s="67">
        <v>895</v>
      </c>
      <c r="L1144" s="67" t="s">
        <v>1094</v>
      </c>
      <c r="M1144" s="68" t="s">
        <v>441</v>
      </c>
      <c r="N1144" s="68"/>
      <c r="O1144" s="69" t="s">
        <v>1881</v>
      </c>
      <c r="P1144" s="69" t="s">
        <v>1757</v>
      </c>
    </row>
    <row r="1145" spans="1:16" ht="13.5" thickBot="1" x14ac:dyDescent="0.25">
      <c r="A1145" s="58" t="str">
        <f t="shared" si="102"/>
        <v> AVSJ 7.35 </v>
      </c>
      <c r="B1145" s="30" t="str">
        <f t="shared" si="103"/>
        <v>I</v>
      </c>
      <c r="C1145" s="58">
        <f t="shared" si="104"/>
        <v>42608.775999999998</v>
      </c>
      <c r="D1145" s="28" t="str">
        <f t="shared" si="105"/>
        <v>vis</v>
      </c>
      <c r="E1145" s="66">
        <f>VLOOKUP(C1145,Active!C$21:E$973,3,FALSE)</f>
        <v>-424.99747096400529</v>
      </c>
      <c r="F1145" s="30" t="s">
        <v>425</v>
      </c>
      <c r="G1145" s="28" t="str">
        <f t="shared" si="106"/>
        <v>42608.776</v>
      </c>
      <c r="H1145" s="58">
        <f t="shared" si="107"/>
        <v>910</v>
      </c>
      <c r="I1145" s="67" t="s">
        <v>1890</v>
      </c>
      <c r="J1145" s="68" t="s">
        <v>1891</v>
      </c>
      <c r="K1145" s="67">
        <v>910</v>
      </c>
      <c r="L1145" s="67" t="s">
        <v>1094</v>
      </c>
      <c r="M1145" s="68" t="s">
        <v>441</v>
      </c>
      <c r="N1145" s="68"/>
      <c r="O1145" s="69" t="s">
        <v>1221</v>
      </c>
      <c r="P1145" s="69" t="s">
        <v>1829</v>
      </c>
    </row>
    <row r="1146" spans="1:16" ht="13.5" thickBot="1" x14ac:dyDescent="0.25">
      <c r="A1146" s="58" t="str">
        <f t="shared" si="102"/>
        <v> AVSJ 7.35 </v>
      </c>
      <c r="B1146" s="30" t="str">
        <f t="shared" si="103"/>
        <v>I</v>
      </c>
      <c r="C1146" s="58">
        <f t="shared" si="104"/>
        <v>42663.587</v>
      </c>
      <c r="D1146" s="28" t="str">
        <f t="shared" si="105"/>
        <v>vis</v>
      </c>
      <c r="E1146" s="66">
        <f>VLOOKUP(C1146,Active!C$21:E$973,3,FALSE)</f>
        <v>-357.99940809067726</v>
      </c>
      <c r="F1146" s="30" t="s">
        <v>425</v>
      </c>
      <c r="G1146" s="28" t="str">
        <f t="shared" si="106"/>
        <v>42663.587</v>
      </c>
      <c r="H1146" s="58">
        <f t="shared" si="107"/>
        <v>977</v>
      </c>
      <c r="I1146" s="67" t="s">
        <v>1898</v>
      </c>
      <c r="J1146" s="68" t="s">
        <v>1899</v>
      </c>
      <c r="K1146" s="67">
        <v>977</v>
      </c>
      <c r="L1146" s="67" t="s">
        <v>1120</v>
      </c>
      <c r="M1146" s="68" t="s">
        <v>441</v>
      </c>
      <c r="N1146" s="68"/>
      <c r="O1146" s="69" t="s">
        <v>1221</v>
      </c>
      <c r="P1146" s="69" t="s">
        <v>1829</v>
      </c>
    </row>
    <row r="1147" spans="1:16" ht="13.5" thickBot="1" x14ac:dyDescent="0.25">
      <c r="A1147" s="58" t="str">
        <f t="shared" si="102"/>
        <v> BRNO 23 </v>
      </c>
      <c r="B1147" s="30" t="str">
        <f t="shared" si="103"/>
        <v>I</v>
      </c>
      <c r="C1147" s="58">
        <f t="shared" si="104"/>
        <v>44022.447999999997</v>
      </c>
      <c r="D1147" s="28" t="str">
        <f t="shared" si="105"/>
        <v>vis</v>
      </c>
      <c r="E1147" s="66">
        <f>VLOOKUP(C1147,Active!C$21:E$973,3,FALSE)</f>
        <v>1303.000294781204</v>
      </c>
      <c r="F1147" s="30" t="s">
        <v>425</v>
      </c>
      <c r="G1147" s="28" t="str">
        <f t="shared" si="106"/>
        <v>44022.448</v>
      </c>
      <c r="H1147" s="58">
        <f t="shared" si="107"/>
        <v>2638</v>
      </c>
      <c r="I1147" s="67" t="s">
        <v>2110</v>
      </c>
      <c r="J1147" s="68" t="s">
        <v>2111</v>
      </c>
      <c r="K1147" s="67">
        <v>2638</v>
      </c>
      <c r="L1147" s="67" t="s">
        <v>1120</v>
      </c>
      <c r="M1147" s="68" t="s">
        <v>441</v>
      </c>
      <c r="N1147" s="68"/>
      <c r="O1147" s="69" t="s">
        <v>2112</v>
      </c>
      <c r="P1147" s="69" t="s">
        <v>2069</v>
      </c>
    </row>
    <row r="1148" spans="1:16" ht="13.5" thickBot="1" x14ac:dyDescent="0.25">
      <c r="A1148" s="58" t="str">
        <f t="shared" si="102"/>
        <v> AOEB 1 </v>
      </c>
      <c r="B1148" s="30" t="str">
        <f t="shared" si="103"/>
        <v>I</v>
      </c>
      <c r="C1148" s="58">
        <f t="shared" si="104"/>
        <v>44825.684999999998</v>
      </c>
      <c r="D1148" s="28" t="str">
        <f t="shared" si="105"/>
        <v>vis</v>
      </c>
      <c r="E1148" s="66">
        <f>VLOOKUP(C1148,Active!C$21:E$973,3,FALSE)</f>
        <v>2284.8346533621816</v>
      </c>
      <c r="F1148" s="30" t="s">
        <v>425</v>
      </c>
      <c r="G1148" s="28" t="str">
        <f t="shared" si="106"/>
        <v>44825.685</v>
      </c>
      <c r="H1148" s="58">
        <f t="shared" si="107"/>
        <v>3620</v>
      </c>
      <c r="I1148" s="67" t="s">
        <v>2243</v>
      </c>
      <c r="J1148" s="68" t="s">
        <v>2244</v>
      </c>
      <c r="K1148" s="67">
        <v>3620</v>
      </c>
      <c r="L1148" s="67" t="s">
        <v>2245</v>
      </c>
      <c r="M1148" s="68" t="s">
        <v>441</v>
      </c>
      <c r="N1148" s="68"/>
      <c r="O1148" s="69" t="s">
        <v>2246</v>
      </c>
      <c r="P1148" s="69" t="s">
        <v>1911</v>
      </c>
    </row>
    <row r="1149" spans="1:16" ht="13.5" thickBot="1" x14ac:dyDescent="0.25">
      <c r="A1149" s="58" t="str">
        <f t="shared" si="102"/>
        <v> AOEB 1 </v>
      </c>
      <c r="B1149" s="30" t="str">
        <f t="shared" si="103"/>
        <v>I</v>
      </c>
      <c r="C1149" s="58">
        <f t="shared" si="104"/>
        <v>46224.758000000002</v>
      </c>
      <c r="D1149" s="28" t="str">
        <f t="shared" si="105"/>
        <v>vis</v>
      </c>
      <c r="E1149" s="66">
        <f>VLOOKUP(C1149,Active!C$21:E$973,3,FALSE)</f>
        <v>3994.9873748665027</v>
      </c>
      <c r="F1149" s="30" t="s">
        <v>425</v>
      </c>
      <c r="G1149" s="28" t="str">
        <f t="shared" si="106"/>
        <v>46224.758</v>
      </c>
      <c r="H1149" s="58">
        <f t="shared" si="107"/>
        <v>5330</v>
      </c>
      <c r="I1149" s="67" t="s">
        <v>2500</v>
      </c>
      <c r="J1149" s="68" t="s">
        <v>2501</v>
      </c>
      <c r="K1149" s="67">
        <v>5330</v>
      </c>
      <c r="L1149" s="67" t="s">
        <v>2366</v>
      </c>
      <c r="M1149" s="68" t="s">
        <v>441</v>
      </c>
      <c r="N1149" s="68"/>
      <c r="O1149" s="69" t="s">
        <v>2370</v>
      </c>
      <c r="P1149" s="69" t="s">
        <v>1911</v>
      </c>
    </row>
    <row r="1150" spans="1:16" ht="13.5" thickBot="1" x14ac:dyDescent="0.25">
      <c r="A1150" s="58" t="str">
        <f t="shared" si="102"/>
        <v> BRNO 31 </v>
      </c>
      <c r="B1150" s="30" t="str">
        <f t="shared" si="103"/>
        <v>I</v>
      </c>
      <c r="C1150" s="58">
        <f t="shared" si="104"/>
        <v>48443.453999999998</v>
      </c>
      <c r="D1150" s="28" t="str">
        <f t="shared" si="105"/>
        <v>vis</v>
      </c>
      <c r="E1150" s="66" t="e">
        <f>VLOOKUP(C1150,Active!C$21:E$973,3,FALSE)</f>
        <v>#N/A</v>
      </c>
      <c r="F1150" s="30" t="s">
        <v>425</v>
      </c>
      <c r="G1150" s="28" t="str">
        <f t="shared" si="106"/>
        <v>48443.454</v>
      </c>
      <c r="H1150" s="58">
        <f t="shared" si="107"/>
        <v>8042</v>
      </c>
      <c r="I1150" s="67" t="s">
        <v>2818</v>
      </c>
      <c r="J1150" s="68" t="s">
        <v>2819</v>
      </c>
      <c r="K1150" s="67">
        <v>8042</v>
      </c>
      <c r="L1150" s="67" t="s">
        <v>1027</v>
      </c>
      <c r="M1150" s="68" t="s">
        <v>441</v>
      </c>
      <c r="N1150" s="68"/>
      <c r="O1150" s="69" t="s">
        <v>2774</v>
      </c>
      <c r="P1150" s="69" t="s">
        <v>2764</v>
      </c>
    </row>
    <row r="1151" spans="1:16" ht="13.5" thickBot="1" x14ac:dyDescent="0.25">
      <c r="A1151" s="58" t="str">
        <f t="shared" si="102"/>
        <v> AOEB 4 </v>
      </c>
      <c r="B1151" s="30" t="str">
        <f t="shared" si="103"/>
        <v>I</v>
      </c>
      <c r="C1151" s="58">
        <f t="shared" si="104"/>
        <v>48801.764999999999</v>
      </c>
      <c r="D1151" s="28" t="str">
        <f t="shared" si="105"/>
        <v>vis</v>
      </c>
      <c r="E1151" s="66" t="e">
        <f>VLOOKUP(C1151,Active!C$21:E$973,3,FALSE)</f>
        <v>#N/A</v>
      </c>
      <c r="F1151" s="30" t="s">
        <v>425</v>
      </c>
      <c r="G1151" s="28" t="str">
        <f t="shared" si="106"/>
        <v>48801.765</v>
      </c>
      <c r="H1151" s="58">
        <f t="shared" si="107"/>
        <v>8480</v>
      </c>
      <c r="I1151" s="67" t="s">
        <v>2848</v>
      </c>
      <c r="J1151" s="68" t="s">
        <v>2849</v>
      </c>
      <c r="K1151" s="67">
        <v>8480</v>
      </c>
      <c r="L1151" s="67" t="s">
        <v>1424</v>
      </c>
      <c r="M1151" s="68" t="s">
        <v>441</v>
      </c>
      <c r="N1151" s="68"/>
      <c r="O1151" s="69" t="s">
        <v>1247</v>
      </c>
      <c r="P1151" s="69" t="s">
        <v>2809</v>
      </c>
    </row>
    <row r="1152" spans="1:16" ht="13.5" thickBot="1" x14ac:dyDescent="0.25">
      <c r="A1152" s="58" t="str">
        <f t="shared" si="102"/>
        <v>VSB 47 </v>
      </c>
      <c r="B1152" s="30" t="str">
        <f t="shared" si="103"/>
        <v>I</v>
      </c>
      <c r="C1152" s="58">
        <f t="shared" si="104"/>
        <v>49569.159</v>
      </c>
      <c r="D1152" s="28" t="str">
        <f t="shared" si="105"/>
        <v>vis</v>
      </c>
      <c r="E1152" s="66" t="e">
        <f>VLOOKUP(C1152,Active!C$21:E$973,3,FALSE)</f>
        <v>#N/A</v>
      </c>
      <c r="F1152" s="30" t="s">
        <v>425</v>
      </c>
      <c r="G1152" s="28" t="str">
        <f t="shared" si="106"/>
        <v>49569.159</v>
      </c>
      <c r="H1152" s="58">
        <f t="shared" si="107"/>
        <v>9418</v>
      </c>
      <c r="I1152" s="67" t="s">
        <v>2928</v>
      </c>
      <c r="J1152" s="68" t="s">
        <v>2929</v>
      </c>
      <c r="K1152" s="67">
        <v>9418</v>
      </c>
      <c r="L1152" s="67" t="s">
        <v>1114</v>
      </c>
      <c r="M1152" s="68" t="s">
        <v>441</v>
      </c>
      <c r="N1152" s="68"/>
      <c r="O1152" s="69" t="s">
        <v>2930</v>
      </c>
      <c r="P1152" s="70" t="s">
        <v>2931</v>
      </c>
    </row>
    <row r="1153" spans="1:16" ht="13.5" thickBot="1" x14ac:dyDescent="0.25">
      <c r="A1153" s="58" t="str">
        <f t="shared" si="102"/>
        <v>VSB 47 </v>
      </c>
      <c r="B1153" s="30" t="str">
        <f t="shared" si="103"/>
        <v>I</v>
      </c>
      <c r="C1153" s="58">
        <f t="shared" si="104"/>
        <v>49834.201999999997</v>
      </c>
      <c r="D1153" s="28" t="str">
        <f t="shared" si="105"/>
        <v>vis</v>
      </c>
      <c r="E1153" s="66" t="e">
        <f>VLOOKUP(C1153,Active!C$21:E$973,3,FALSE)</f>
        <v>#N/A</v>
      </c>
      <c r="F1153" s="30" t="s">
        <v>425</v>
      </c>
      <c r="G1153" s="28" t="str">
        <f t="shared" si="106"/>
        <v>49834.202</v>
      </c>
      <c r="H1153" s="58">
        <f t="shared" si="107"/>
        <v>9742</v>
      </c>
      <c r="I1153" s="67" t="s">
        <v>2947</v>
      </c>
      <c r="J1153" s="68" t="s">
        <v>2948</v>
      </c>
      <c r="K1153" s="67">
        <v>9742</v>
      </c>
      <c r="L1153" s="67" t="s">
        <v>2521</v>
      </c>
      <c r="M1153" s="68" t="s">
        <v>441</v>
      </c>
      <c r="N1153" s="68"/>
      <c r="O1153" s="69" t="s">
        <v>2949</v>
      </c>
      <c r="P1153" s="70" t="s">
        <v>2931</v>
      </c>
    </row>
    <row r="1154" spans="1:16" ht="13.5" thickBot="1" x14ac:dyDescent="0.25">
      <c r="A1154" s="58" t="str">
        <f t="shared" si="102"/>
        <v>VSB 47 </v>
      </c>
      <c r="B1154" s="30" t="str">
        <f t="shared" si="103"/>
        <v>I</v>
      </c>
      <c r="C1154" s="58">
        <f t="shared" si="104"/>
        <v>49857.105000000003</v>
      </c>
      <c r="D1154" s="28" t="str">
        <f t="shared" si="105"/>
        <v>vis</v>
      </c>
      <c r="E1154" s="66" t="e">
        <f>VLOOKUP(C1154,Active!C$21:E$973,3,FALSE)</f>
        <v>#N/A</v>
      </c>
      <c r="F1154" s="30" t="s">
        <v>425</v>
      </c>
      <c r="G1154" s="28" t="str">
        <f t="shared" si="106"/>
        <v>49857.105</v>
      </c>
      <c r="H1154" s="58">
        <f t="shared" si="107"/>
        <v>9770</v>
      </c>
      <c r="I1154" s="67" t="s">
        <v>2952</v>
      </c>
      <c r="J1154" s="68" t="s">
        <v>2953</v>
      </c>
      <c r="K1154" s="67">
        <v>9770</v>
      </c>
      <c r="L1154" s="67" t="s">
        <v>2954</v>
      </c>
      <c r="M1154" s="68" t="s">
        <v>441</v>
      </c>
      <c r="N1154" s="68"/>
      <c r="O1154" s="69" t="s">
        <v>2955</v>
      </c>
      <c r="P1154" s="70" t="s">
        <v>2931</v>
      </c>
    </row>
    <row r="1155" spans="1:16" ht="13.5" thickBot="1" x14ac:dyDescent="0.25">
      <c r="A1155" s="58" t="str">
        <f t="shared" si="102"/>
        <v>VSB 47 </v>
      </c>
      <c r="B1155" s="30" t="str">
        <f t="shared" si="103"/>
        <v>I</v>
      </c>
      <c r="C1155" s="58">
        <f t="shared" si="104"/>
        <v>49857.106</v>
      </c>
      <c r="D1155" s="28" t="str">
        <f t="shared" si="105"/>
        <v>vis</v>
      </c>
      <c r="E1155" s="66" t="e">
        <f>VLOOKUP(C1155,Active!C$21:E$973,3,FALSE)</f>
        <v>#N/A</v>
      </c>
      <c r="F1155" s="30" t="s">
        <v>425</v>
      </c>
      <c r="G1155" s="28" t="str">
        <f t="shared" si="106"/>
        <v>49857.106</v>
      </c>
      <c r="H1155" s="58">
        <f t="shared" si="107"/>
        <v>9770</v>
      </c>
      <c r="I1155" s="67" t="s">
        <v>2956</v>
      </c>
      <c r="J1155" s="68" t="s">
        <v>2957</v>
      </c>
      <c r="K1155" s="67">
        <v>9770</v>
      </c>
      <c r="L1155" s="67" t="s">
        <v>2518</v>
      </c>
      <c r="M1155" s="68" t="s">
        <v>441</v>
      </c>
      <c r="N1155" s="68"/>
      <c r="O1155" s="69" t="s">
        <v>2949</v>
      </c>
      <c r="P1155" s="70" t="s">
        <v>2931</v>
      </c>
    </row>
    <row r="1156" spans="1:16" ht="13.5" thickBot="1" x14ac:dyDescent="0.25">
      <c r="A1156" s="58" t="str">
        <f t="shared" si="102"/>
        <v> BRNO 32 </v>
      </c>
      <c r="B1156" s="30" t="str">
        <f t="shared" si="103"/>
        <v>I</v>
      </c>
      <c r="C1156" s="58">
        <f t="shared" si="104"/>
        <v>49936.459699999999</v>
      </c>
      <c r="D1156" s="28" t="str">
        <f t="shared" si="105"/>
        <v>vis</v>
      </c>
      <c r="E1156" s="66" t="e">
        <f>VLOOKUP(C1156,Active!C$21:E$973,3,FALSE)</f>
        <v>#N/A</v>
      </c>
      <c r="F1156" s="30" t="s">
        <v>425</v>
      </c>
      <c r="G1156" s="28" t="str">
        <f t="shared" si="106"/>
        <v>49936.4597</v>
      </c>
      <c r="H1156" s="58">
        <f t="shared" si="107"/>
        <v>9867</v>
      </c>
      <c r="I1156" s="67" t="s">
        <v>2971</v>
      </c>
      <c r="J1156" s="68" t="s">
        <v>2972</v>
      </c>
      <c r="K1156" s="67">
        <v>9867</v>
      </c>
      <c r="L1156" s="67" t="s">
        <v>2973</v>
      </c>
      <c r="M1156" s="68" t="s">
        <v>441</v>
      </c>
      <c r="N1156" s="68"/>
      <c r="O1156" s="69" t="s">
        <v>2974</v>
      </c>
      <c r="P1156" s="69" t="s">
        <v>2975</v>
      </c>
    </row>
    <row r="1157" spans="1:16" ht="13.5" thickBot="1" x14ac:dyDescent="0.25">
      <c r="A1157" s="58" t="str">
        <f t="shared" si="102"/>
        <v> BRNO 32 </v>
      </c>
      <c r="B1157" s="30" t="str">
        <f t="shared" si="103"/>
        <v>I</v>
      </c>
      <c r="C1157" s="58">
        <f t="shared" si="104"/>
        <v>49936.460400000004</v>
      </c>
      <c r="D1157" s="28" t="str">
        <f t="shared" si="105"/>
        <v>vis</v>
      </c>
      <c r="E1157" s="66" t="e">
        <f>VLOOKUP(C1157,Active!C$21:E$973,3,FALSE)</f>
        <v>#N/A</v>
      </c>
      <c r="F1157" s="30" t="s">
        <v>425</v>
      </c>
      <c r="G1157" s="28" t="str">
        <f t="shared" si="106"/>
        <v>49936.4604</v>
      </c>
      <c r="H1157" s="58">
        <f t="shared" si="107"/>
        <v>9867</v>
      </c>
      <c r="I1157" s="67" t="s">
        <v>2976</v>
      </c>
      <c r="J1157" s="68" t="s">
        <v>2977</v>
      </c>
      <c r="K1157" s="67">
        <v>9867</v>
      </c>
      <c r="L1157" s="67" t="s">
        <v>2978</v>
      </c>
      <c r="M1157" s="68" t="s">
        <v>441</v>
      </c>
      <c r="N1157" s="68"/>
      <c r="O1157" s="69" t="s">
        <v>2979</v>
      </c>
      <c r="P1157" s="69" t="s">
        <v>2975</v>
      </c>
    </row>
    <row r="1158" spans="1:16" ht="13.5" thickBot="1" x14ac:dyDescent="0.25">
      <c r="A1158" s="58" t="str">
        <f t="shared" si="102"/>
        <v> BRNO 32 </v>
      </c>
      <c r="B1158" s="30" t="str">
        <f t="shared" si="103"/>
        <v>I</v>
      </c>
      <c r="C1158" s="58">
        <f t="shared" si="104"/>
        <v>50242.431700000001</v>
      </c>
      <c r="D1158" s="28" t="str">
        <f t="shared" si="105"/>
        <v>vis</v>
      </c>
      <c r="E1158" s="66" t="e">
        <f>VLOOKUP(C1158,Active!C$21:E$973,3,FALSE)</f>
        <v>#N/A</v>
      </c>
      <c r="F1158" s="30" t="s">
        <v>425</v>
      </c>
      <c r="G1158" s="28" t="str">
        <f t="shared" si="106"/>
        <v>50242.4317</v>
      </c>
      <c r="H1158" s="58">
        <f t="shared" si="107"/>
        <v>10241</v>
      </c>
      <c r="I1158" s="67" t="s">
        <v>3001</v>
      </c>
      <c r="J1158" s="68" t="s">
        <v>3002</v>
      </c>
      <c r="K1158" s="67">
        <v>10241</v>
      </c>
      <c r="L1158" s="67" t="s">
        <v>3003</v>
      </c>
      <c r="M1158" s="68" t="s">
        <v>441</v>
      </c>
      <c r="N1158" s="68"/>
      <c r="O1158" s="69" t="s">
        <v>2774</v>
      </c>
      <c r="P1158" s="69" t="s">
        <v>2975</v>
      </c>
    </row>
    <row r="1159" spans="1:16" ht="13.5" thickBot="1" x14ac:dyDescent="0.25">
      <c r="A1159" s="58" t="str">
        <f t="shared" si="102"/>
        <v> BRNO 32 </v>
      </c>
      <c r="B1159" s="30" t="str">
        <f t="shared" si="103"/>
        <v>I</v>
      </c>
      <c r="C1159" s="58">
        <f t="shared" si="104"/>
        <v>50242.432399999998</v>
      </c>
      <c r="D1159" s="28" t="str">
        <f t="shared" si="105"/>
        <v>vis</v>
      </c>
      <c r="E1159" s="66" t="e">
        <f>VLOOKUP(C1159,Active!C$21:E$973,3,FALSE)</f>
        <v>#N/A</v>
      </c>
      <c r="F1159" s="30" t="s">
        <v>425</v>
      </c>
      <c r="G1159" s="28" t="str">
        <f t="shared" si="106"/>
        <v>50242.4324</v>
      </c>
      <c r="H1159" s="58">
        <f t="shared" si="107"/>
        <v>10241</v>
      </c>
      <c r="I1159" s="67" t="s">
        <v>3004</v>
      </c>
      <c r="J1159" s="68" t="s">
        <v>3005</v>
      </c>
      <c r="K1159" s="67">
        <v>10241</v>
      </c>
      <c r="L1159" s="67" t="s">
        <v>3006</v>
      </c>
      <c r="M1159" s="68" t="s">
        <v>441</v>
      </c>
      <c r="N1159" s="68"/>
      <c r="O1159" s="69" t="s">
        <v>3007</v>
      </c>
      <c r="P1159" s="69" t="s">
        <v>2975</v>
      </c>
    </row>
    <row r="1160" spans="1:16" ht="13.5" thickBot="1" x14ac:dyDescent="0.25">
      <c r="A1160" s="58" t="str">
        <f t="shared" si="102"/>
        <v> BRNO 32 </v>
      </c>
      <c r="B1160" s="30" t="str">
        <f t="shared" si="103"/>
        <v>I</v>
      </c>
      <c r="C1160" s="58">
        <f t="shared" si="104"/>
        <v>50242.4421</v>
      </c>
      <c r="D1160" s="28" t="str">
        <f t="shared" si="105"/>
        <v>vis</v>
      </c>
      <c r="E1160" s="66" t="e">
        <f>VLOOKUP(C1160,Active!C$21:E$973,3,FALSE)</f>
        <v>#N/A</v>
      </c>
      <c r="F1160" s="30" t="s">
        <v>425</v>
      </c>
      <c r="G1160" s="28" t="str">
        <f t="shared" si="106"/>
        <v>50242.4421</v>
      </c>
      <c r="H1160" s="58">
        <f t="shared" si="107"/>
        <v>10241</v>
      </c>
      <c r="I1160" s="67" t="s">
        <v>3008</v>
      </c>
      <c r="J1160" s="68" t="s">
        <v>3009</v>
      </c>
      <c r="K1160" s="67">
        <v>10241</v>
      </c>
      <c r="L1160" s="67" t="s">
        <v>3010</v>
      </c>
      <c r="M1160" s="68" t="s">
        <v>441</v>
      </c>
      <c r="N1160" s="68"/>
      <c r="O1160" s="69" t="s">
        <v>2790</v>
      </c>
      <c r="P1160" s="69" t="s">
        <v>2975</v>
      </c>
    </row>
    <row r="1161" spans="1:16" ht="13.5" thickBot="1" x14ac:dyDescent="0.25">
      <c r="A1161" s="58" t="str">
        <f t="shared" si="102"/>
        <v> BRNO 32 </v>
      </c>
      <c r="B1161" s="30" t="str">
        <f t="shared" si="103"/>
        <v>I</v>
      </c>
      <c r="C1161" s="58">
        <f t="shared" si="104"/>
        <v>50278.4257</v>
      </c>
      <c r="D1161" s="28" t="str">
        <f t="shared" si="105"/>
        <v>vis</v>
      </c>
      <c r="E1161" s="66" t="e">
        <f>VLOOKUP(C1161,Active!C$21:E$973,3,FALSE)</f>
        <v>#N/A</v>
      </c>
      <c r="F1161" s="30" t="s">
        <v>425</v>
      </c>
      <c r="G1161" s="28" t="str">
        <f t="shared" si="106"/>
        <v>50278.4257</v>
      </c>
      <c r="H1161" s="58">
        <f t="shared" si="107"/>
        <v>10285</v>
      </c>
      <c r="I1161" s="67" t="s">
        <v>3016</v>
      </c>
      <c r="J1161" s="68" t="s">
        <v>3017</v>
      </c>
      <c r="K1161" s="67">
        <v>10285</v>
      </c>
      <c r="L1161" s="67" t="s">
        <v>3018</v>
      </c>
      <c r="M1161" s="68" t="s">
        <v>441</v>
      </c>
      <c r="N1161" s="68"/>
      <c r="O1161" s="69" t="s">
        <v>2979</v>
      </c>
      <c r="P1161" s="69" t="s">
        <v>2975</v>
      </c>
    </row>
    <row r="1162" spans="1:16" ht="13.5" thickBot="1" x14ac:dyDescent="0.25">
      <c r="A1162" s="58" t="str">
        <f t="shared" si="102"/>
        <v> BRNO 32 </v>
      </c>
      <c r="B1162" s="30" t="str">
        <f t="shared" si="103"/>
        <v>I</v>
      </c>
      <c r="C1162" s="58">
        <f t="shared" si="104"/>
        <v>50278.427100000001</v>
      </c>
      <c r="D1162" s="28" t="str">
        <f t="shared" si="105"/>
        <v>vis</v>
      </c>
      <c r="E1162" s="66" t="e">
        <f>VLOOKUP(C1162,Active!C$21:E$973,3,FALSE)</f>
        <v>#N/A</v>
      </c>
      <c r="F1162" s="30" t="s">
        <v>425</v>
      </c>
      <c r="G1162" s="28" t="str">
        <f t="shared" si="106"/>
        <v>50278.4271</v>
      </c>
      <c r="H1162" s="58">
        <f t="shared" si="107"/>
        <v>10285</v>
      </c>
      <c r="I1162" s="67" t="s">
        <v>3019</v>
      </c>
      <c r="J1162" s="68" t="s">
        <v>3020</v>
      </c>
      <c r="K1162" s="67">
        <v>10285</v>
      </c>
      <c r="L1162" s="67" t="s">
        <v>3021</v>
      </c>
      <c r="M1162" s="68" t="s">
        <v>441</v>
      </c>
      <c r="N1162" s="68"/>
      <c r="O1162" s="69" t="s">
        <v>3022</v>
      </c>
      <c r="P1162" s="69" t="s">
        <v>2975</v>
      </c>
    </row>
    <row r="1163" spans="1:16" ht="13.5" thickBot="1" x14ac:dyDescent="0.25">
      <c r="A1163" s="58" t="str">
        <f t="shared" ref="A1163:A1226" si="108">P1163</f>
        <v> BRNO 32 </v>
      </c>
      <c r="B1163" s="30" t="str">
        <f t="shared" ref="B1163:B1226" si="109">IF(H1163=INT(H1163),"I","II")</f>
        <v>I</v>
      </c>
      <c r="C1163" s="58">
        <f t="shared" ref="C1163:C1226" si="110">1*G1163</f>
        <v>50278.429900000003</v>
      </c>
      <c r="D1163" s="28" t="str">
        <f t="shared" ref="D1163:D1226" si="111">VLOOKUP(F1163,I$1:J$5,2,FALSE)</f>
        <v>vis</v>
      </c>
      <c r="E1163" s="66" t="e">
        <f>VLOOKUP(C1163,Active!C$21:E$973,3,FALSE)</f>
        <v>#N/A</v>
      </c>
      <c r="F1163" s="30" t="s">
        <v>425</v>
      </c>
      <c r="G1163" s="28" t="str">
        <f t="shared" ref="G1163:G1226" si="112">MID(I1163,3,LEN(I1163)-3)</f>
        <v>50278.4299</v>
      </c>
      <c r="H1163" s="58">
        <f t="shared" ref="H1163:H1226" si="113">1*K1163</f>
        <v>10285</v>
      </c>
      <c r="I1163" s="67" t="s">
        <v>3023</v>
      </c>
      <c r="J1163" s="68" t="s">
        <v>3024</v>
      </c>
      <c r="K1163" s="67">
        <v>10285</v>
      </c>
      <c r="L1163" s="67" t="s">
        <v>3025</v>
      </c>
      <c r="M1163" s="68" t="s">
        <v>441</v>
      </c>
      <c r="N1163" s="68"/>
      <c r="O1163" s="69" t="s">
        <v>3026</v>
      </c>
      <c r="P1163" s="69" t="s">
        <v>2975</v>
      </c>
    </row>
    <row r="1164" spans="1:16" ht="13.5" thickBot="1" x14ac:dyDescent="0.25">
      <c r="A1164" s="58" t="str">
        <f t="shared" si="108"/>
        <v> BRNO 32 </v>
      </c>
      <c r="B1164" s="30" t="str">
        <f t="shared" si="109"/>
        <v>I</v>
      </c>
      <c r="C1164" s="58">
        <f t="shared" si="110"/>
        <v>50278.433400000002</v>
      </c>
      <c r="D1164" s="28" t="str">
        <f t="shared" si="111"/>
        <v>vis</v>
      </c>
      <c r="E1164" s="66" t="e">
        <f>VLOOKUP(C1164,Active!C$21:E$973,3,FALSE)</f>
        <v>#N/A</v>
      </c>
      <c r="F1164" s="30" t="s">
        <v>425</v>
      </c>
      <c r="G1164" s="28" t="str">
        <f t="shared" si="112"/>
        <v>50278.4334</v>
      </c>
      <c r="H1164" s="58">
        <f t="shared" si="113"/>
        <v>10285</v>
      </c>
      <c r="I1164" s="67" t="s">
        <v>3027</v>
      </c>
      <c r="J1164" s="68" t="s">
        <v>3028</v>
      </c>
      <c r="K1164" s="67">
        <v>10285</v>
      </c>
      <c r="L1164" s="67" t="s">
        <v>3029</v>
      </c>
      <c r="M1164" s="68" t="s">
        <v>441</v>
      </c>
      <c r="N1164" s="68"/>
      <c r="O1164" s="69" t="s">
        <v>2974</v>
      </c>
      <c r="P1164" s="69" t="s">
        <v>2975</v>
      </c>
    </row>
    <row r="1165" spans="1:16" ht="13.5" thickBot="1" x14ac:dyDescent="0.25">
      <c r="A1165" s="58" t="str">
        <f t="shared" si="108"/>
        <v> BRNO 32 </v>
      </c>
      <c r="B1165" s="30" t="str">
        <f t="shared" si="109"/>
        <v>I</v>
      </c>
      <c r="C1165" s="58">
        <f t="shared" si="110"/>
        <v>50278.4355</v>
      </c>
      <c r="D1165" s="28" t="str">
        <f t="shared" si="111"/>
        <v>vis</v>
      </c>
      <c r="E1165" s="66" t="e">
        <f>VLOOKUP(C1165,Active!C$21:E$973,3,FALSE)</f>
        <v>#N/A</v>
      </c>
      <c r="F1165" s="30" t="s">
        <v>425</v>
      </c>
      <c r="G1165" s="28" t="str">
        <f t="shared" si="112"/>
        <v>50278.4355</v>
      </c>
      <c r="H1165" s="58">
        <f t="shared" si="113"/>
        <v>10285</v>
      </c>
      <c r="I1165" s="67" t="s">
        <v>3030</v>
      </c>
      <c r="J1165" s="68" t="s">
        <v>3031</v>
      </c>
      <c r="K1165" s="67">
        <v>10285</v>
      </c>
      <c r="L1165" s="67" t="s">
        <v>3032</v>
      </c>
      <c r="M1165" s="68" t="s">
        <v>441</v>
      </c>
      <c r="N1165" s="68"/>
      <c r="O1165" s="69" t="s">
        <v>1792</v>
      </c>
      <c r="P1165" s="69" t="s">
        <v>2975</v>
      </c>
    </row>
    <row r="1166" spans="1:16" ht="13.5" thickBot="1" x14ac:dyDescent="0.25">
      <c r="A1166" s="58" t="str">
        <f t="shared" si="108"/>
        <v> BRNO 32 </v>
      </c>
      <c r="B1166" s="30" t="str">
        <f t="shared" si="109"/>
        <v>I</v>
      </c>
      <c r="C1166" s="58">
        <f t="shared" si="110"/>
        <v>50278.4355</v>
      </c>
      <c r="D1166" s="28" t="str">
        <f t="shared" si="111"/>
        <v>vis</v>
      </c>
      <c r="E1166" s="66" t="e">
        <f>VLOOKUP(C1166,Active!C$21:E$973,3,FALSE)</f>
        <v>#N/A</v>
      </c>
      <c r="F1166" s="30" t="s">
        <v>425</v>
      </c>
      <c r="G1166" s="28" t="str">
        <f t="shared" si="112"/>
        <v>50278.4355</v>
      </c>
      <c r="H1166" s="58">
        <f t="shared" si="113"/>
        <v>10285</v>
      </c>
      <c r="I1166" s="67" t="s">
        <v>3030</v>
      </c>
      <c r="J1166" s="68" t="s">
        <v>3031</v>
      </c>
      <c r="K1166" s="67">
        <v>10285</v>
      </c>
      <c r="L1166" s="67" t="s">
        <v>3032</v>
      </c>
      <c r="M1166" s="68" t="s">
        <v>441</v>
      </c>
      <c r="N1166" s="68"/>
      <c r="O1166" s="69" t="s">
        <v>3033</v>
      </c>
      <c r="P1166" s="69" t="s">
        <v>2975</v>
      </c>
    </row>
    <row r="1167" spans="1:16" ht="13.5" thickBot="1" x14ac:dyDescent="0.25">
      <c r="A1167" s="58" t="str">
        <f t="shared" si="108"/>
        <v> BRNO 32 </v>
      </c>
      <c r="B1167" s="30" t="str">
        <f t="shared" si="109"/>
        <v>I</v>
      </c>
      <c r="C1167" s="58">
        <f t="shared" si="110"/>
        <v>50278.439599999998</v>
      </c>
      <c r="D1167" s="28" t="str">
        <f t="shared" si="111"/>
        <v>vis</v>
      </c>
      <c r="E1167" s="66" t="e">
        <f>VLOOKUP(C1167,Active!C$21:E$973,3,FALSE)</f>
        <v>#N/A</v>
      </c>
      <c r="F1167" s="30" t="s">
        <v>425</v>
      </c>
      <c r="G1167" s="28" t="str">
        <f t="shared" si="112"/>
        <v>50278.4396</v>
      </c>
      <c r="H1167" s="58">
        <f t="shared" si="113"/>
        <v>10285</v>
      </c>
      <c r="I1167" s="67" t="s">
        <v>3034</v>
      </c>
      <c r="J1167" s="68" t="s">
        <v>3035</v>
      </c>
      <c r="K1167" s="67">
        <v>10285</v>
      </c>
      <c r="L1167" s="67" t="s">
        <v>3036</v>
      </c>
      <c r="M1167" s="68" t="s">
        <v>441</v>
      </c>
      <c r="N1167" s="68"/>
      <c r="O1167" s="69" t="s">
        <v>3037</v>
      </c>
      <c r="P1167" s="69" t="s">
        <v>2975</v>
      </c>
    </row>
    <row r="1168" spans="1:16" ht="13.5" thickBot="1" x14ac:dyDescent="0.25">
      <c r="A1168" s="58" t="str">
        <f t="shared" si="108"/>
        <v> BRNO 32 </v>
      </c>
      <c r="B1168" s="30" t="str">
        <f t="shared" si="109"/>
        <v>I</v>
      </c>
      <c r="C1168" s="58">
        <f t="shared" si="110"/>
        <v>50278.444499999998</v>
      </c>
      <c r="D1168" s="28" t="str">
        <f t="shared" si="111"/>
        <v>vis</v>
      </c>
      <c r="E1168" s="66" t="e">
        <f>VLOOKUP(C1168,Active!C$21:E$973,3,FALSE)</f>
        <v>#N/A</v>
      </c>
      <c r="F1168" s="30" t="s">
        <v>425</v>
      </c>
      <c r="G1168" s="28" t="str">
        <f t="shared" si="112"/>
        <v>50278.4445</v>
      </c>
      <c r="H1168" s="58">
        <f t="shared" si="113"/>
        <v>10285</v>
      </c>
      <c r="I1168" s="67" t="s">
        <v>3038</v>
      </c>
      <c r="J1168" s="68" t="s">
        <v>3039</v>
      </c>
      <c r="K1168" s="67">
        <v>10285</v>
      </c>
      <c r="L1168" s="67" t="s">
        <v>3040</v>
      </c>
      <c r="M1168" s="68" t="s">
        <v>441</v>
      </c>
      <c r="N1168" s="68"/>
      <c r="O1168" s="69" t="s">
        <v>3041</v>
      </c>
      <c r="P1168" s="69" t="s">
        <v>2975</v>
      </c>
    </row>
    <row r="1169" spans="1:16" ht="13.5" thickBot="1" x14ac:dyDescent="0.25">
      <c r="A1169" s="58" t="str">
        <f t="shared" si="108"/>
        <v> BBS 112 </v>
      </c>
      <c r="B1169" s="30" t="str">
        <f t="shared" si="109"/>
        <v>I</v>
      </c>
      <c r="C1169" s="58">
        <f t="shared" si="110"/>
        <v>50287.421000000002</v>
      </c>
      <c r="D1169" s="28" t="str">
        <f t="shared" si="111"/>
        <v>vis</v>
      </c>
      <c r="E1169" s="66" t="e">
        <f>VLOOKUP(C1169,Active!C$21:E$973,3,FALSE)</f>
        <v>#N/A</v>
      </c>
      <c r="F1169" s="30" t="s">
        <v>425</v>
      </c>
      <c r="G1169" s="28" t="str">
        <f t="shared" si="112"/>
        <v>50287.421</v>
      </c>
      <c r="H1169" s="58">
        <f t="shared" si="113"/>
        <v>10296</v>
      </c>
      <c r="I1169" s="67" t="s">
        <v>3042</v>
      </c>
      <c r="J1169" s="68" t="s">
        <v>3043</v>
      </c>
      <c r="K1169" s="67">
        <v>10296</v>
      </c>
      <c r="L1169" s="67" t="s">
        <v>2998</v>
      </c>
      <c r="M1169" s="68" t="s">
        <v>441</v>
      </c>
      <c r="N1169" s="68"/>
      <c r="O1169" s="69" t="s">
        <v>1301</v>
      </c>
      <c r="P1169" s="69" t="s">
        <v>2993</v>
      </c>
    </row>
    <row r="1170" spans="1:16" ht="13.5" thickBot="1" x14ac:dyDescent="0.25">
      <c r="A1170" s="58" t="str">
        <f t="shared" si="108"/>
        <v> BRNO 32 </v>
      </c>
      <c r="B1170" s="30" t="str">
        <f t="shared" si="109"/>
        <v>I</v>
      </c>
      <c r="C1170" s="58">
        <f t="shared" si="110"/>
        <v>50287.421999999999</v>
      </c>
      <c r="D1170" s="28" t="str">
        <f t="shared" si="111"/>
        <v>vis</v>
      </c>
      <c r="E1170" s="66" t="e">
        <f>VLOOKUP(C1170,Active!C$21:E$973,3,FALSE)</f>
        <v>#N/A</v>
      </c>
      <c r="F1170" s="30" t="s">
        <v>425</v>
      </c>
      <c r="G1170" s="28" t="str">
        <f t="shared" si="112"/>
        <v>50287.4220</v>
      </c>
      <c r="H1170" s="58">
        <f t="shared" si="113"/>
        <v>10296</v>
      </c>
      <c r="I1170" s="67" t="s">
        <v>3044</v>
      </c>
      <c r="J1170" s="68" t="s">
        <v>3045</v>
      </c>
      <c r="K1170" s="67">
        <v>10296</v>
      </c>
      <c r="L1170" s="67" t="s">
        <v>3046</v>
      </c>
      <c r="M1170" s="68" t="s">
        <v>441</v>
      </c>
      <c r="N1170" s="68"/>
      <c r="O1170" s="69" t="s">
        <v>3007</v>
      </c>
      <c r="P1170" s="69" t="s">
        <v>2975</v>
      </c>
    </row>
    <row r="1171" spans="1:16" ht="13.5" thickBot="1" x14ac:dyDescent="0.25">
      <c r="A1171" s="58" t="str">
        <f t="shared" si="108"/>
        <v> BRNO 32 </v>
      </c>
      <c r="B1171" s="30" t="str">
        <f t="shared" si="109"/>
        <v>I</v>
      </c>
      <c r="C1171" s="58">
        <f t="shared" si="110"/>
        <v>50305.421999999999</v>
      </c>
      <c r="D1171" s="28" t="str">
        <f t="shared" si="111"/>
        <v>vis</v>
      </c>
      <c r="E1171" s="66" t="e">
        <f>VLOOKUP(C1171,Active!C$21:E$973,3,FALSE)</f>
        <v>#N/A</v>
      </c>
      <c r="F1171" s="30" t="s">
        <v>425</v>
      </c>
      <c r="G1171" s="28" t="str">
        <f t="shared" si="112"/>
        <v>50305.4220</v>
      </c>
      <c r="H1171" s="58">
        <f t="shared" si="113"/>
        <v>10318</v>
      </c>
      <c r="I1171" s="67" t="s">
        <v>3047</v>
      </c>
      <c r="J1171" s="68" t="s">
        <v>3048</v>
      </c>
      <c r="K1171" s="67">
        <v>10318</v>
      </c>
      <c r="L1171" s="67" t="s">
        <v>2973</v>
      </c>
      <c r="M1171" s="68" t="s">
        <v>441</v>
      </c>
      <c r="N1171" s="68"/>
      <c r="O1171" s="69" t="s">
        <v>2716</v>
      </c>
      <c r="P1171" s="69" t="s">
        <v>2975</v>
      </c>
    </row>
    <row r="1172" spans="1:16" ht="13.5" thickBot="1" x14ac:dyDescent="0.25">
      <c r="A1172" s="58" t="str">
        <f t="shared" si="108"/>
        <v> BRNO 32 </v>
      </c>
      <c r="B1172" s="30" t="str">
        <f t="shared" si="109"/>
        <v>I</v>
      </c>
      <c r="C1172" s="58">
        <f t="shared" si="110"/>
        <v>50305.425499999998</v>
      </c>
      <c r="D1172" s="28" t="str">
        <f t="shared" si="111"/>
        <v>vis</v>
      </c>
      <c r="E1172" s="66" t="e">
        <f>VLOOKUP(C1172,Active!C$21:E$973,3,FALSE)</f>
        <v>#N/A</v>
      </c>
      <c r="F1172" s="30" t="s">
        <v>425</v>
      </c>
      <c r="G1172" s="28" t="str">
        <f t="shared" si="112"/>
        <v>50305.4255</v>
      </c>
      <c r="H1172" s="58">
        <f t="shared" si="113"/>
        <v>10318</v>
      </c>
      <c r="I1172" s="67" t="s">
        <v>3049</v>
      </c>
      <c r="J1172" s="68" t="s">
        <v>3050</v>
      </c>
      <c r="K1172" s="67">
        <v>10318</v>
      </c>
      <c r="L1172" s="67" t="s">
        <v>3051</v>
      </c>
      <c r="M1172" s="68" t="s">
        <v>441</v>
      </c>
      <c r="N1172" s="68"/>
      <c r="O1172" s="69" t="s">
        <v>3052</v>
      </c>
      <c r="P1172" s="69" t="s">
        <v>2975</v>
      </c>
    </row>
    <row r="1173" spans="1:16" ht="13.5" thickBot="1" x14ac:dyDescent="0.25">
      <c r="A1173" s="58" t="str">
        <f t="shared" si="108"/>
        <v> BRNO 32 </v>
      </c>
      <c r="B1173" s="30" t="str">
        <f t="shared" si="109"/>
        <v>I</v>
      </c>
      <c r="C1173" s="58">
        <f t="shared" si="110"/>
        <v>50305.425499999998</v>
      </c>
      <c r="D1173" s="28" t="str">
        <f t="shared" si="111"/>
        <v>vis</v>
      </c>
      <c r="E1173" s="66" t="e">
        <f>VLOOKUP(C1173,Active!C$21:E$973,3,FALSE)</f>
        <v>#N/A</v>
      </c>
      <c r="F1173" s="30" t="s">
        <v>425</v>
      </c>
      <c r="G1173" s="28" t="str">
        <f t="shared" si="112"/>
        <v>50305.4255</v>
      </c>
      <c r="H1173" s="58">
        <f t="shared" si="113"/>
        <v>10318</v>
      </c>
      <c r="I1173" s="67" t="s">
        <v>3049</v>
      </c>
      <c r="J1173" s="68" t="s">
        <v>3050</v>
      </c>
      <c r="K1173" s="67">
        <v>10318</v>
      </c>
      <c r="L1173" s="67" t="s">
        <v>3051</v>
      </c>
      <c r="M1173" s="68" t="s">
        <v>441</v>
      </c>
      <c r="N1173" s="68"/>
      <c r="O1173" s="69" t="s">
        <v>3053</v>
      </c>
      <c r="P1173" s="69" t="s">
        <v>2975</v>
      </c>
    </row>
    <row r="1174" spans="1:16" ht="13.5" thickBot="1" x14ac:dyDescent="0.25">
      <c r="A1174" s="58" t="str">
        <f t="shared" si="108"/>
        <v> BRNO 32 </v>
      </c>
      <c r="B1174" s="30" t="str">
        <f t="shared" si="109"/>
        <v>I</v>
      </c>
      <c r="C1174" s="58">
        <f t="shared" si="110"/>
        <v>50665.395199999999</v>
      </c>
      <c r="D1174" s="28" t="str">
        <f t="shared" si="111"/>
        <v>vis</v>
      </c>
      <c r="E1174" s="66" t="e">
        <f>VLOOKUP(C1174,Active!C$21:E$973,3,FALSE)</f>
        <v>#N/A</v>
      </c>
      <c r="F1174" s="30" t="s">
        <v>425</v>
      </c>
      <c r="G1174" s="28" t="str">
        <f t="shared" si="112"/>
        <v>50665.3952</v>
      </c>
      <c r="H1174" s="58">
        <f t="shared" si="113"/>
        <v>10758</v>
      </c>
      <c r="I1174" s="67" t="s">
        <v>3127</v>
      </c>
      <c r="J1174" s="68" t="s">
        <v>3128</v>
      </c>
      <c r="K1174" s="67">
        <v>10758</v>
      </c>
      <c r="L1174" s="67" t="s">
        <v>2513</v>
      </c>
      <c r="M1174" s="68" t="s">
        <v>441</v>
      </c>
      <c r="N1174" s="68"/>
      <c r="O1174" s="69" t="s">
        <v>2774</v>
      </c>
      <c r="P1174" s="69" t="s">
        <v>2975</v>
      </c>
    </row>
    <row r="1175" spans="1:16" ht="13.5" thickBot="1" x14ac:dyDescent="0.25">
      <c r="A1175" s="58" t="str">
        <f t="shared" si="108"/>
        <v> BRNO 32 </v>
      </c>
      <c r="B1175" s="30" t="str">
        <f t="shared" si="109"/>
        <v>I</v>
      </c>
      <c r="C1175" s="58">
        <f t="shared" si="110"/>
        <v>50665.399299999997</v>
      </c>
      <c r="D1175" s="28" t="str">
        <f t="shared" si="111"/>
        <v>vis</v>
      </c>
      <c r="E1175" s="66" t="e">
        <f>VLOOKUP(C1175,Active!C$21:E$973,3,FALSE)</f>
        <v>#N/A</v>
      </c>
      <c r="F1175" s="30" t="s">
        <v>425</v>
      </c>
      <c r="G1175" s="28" t="str">
        <f t="shared" si="112"/>
        <v>50665.3993</v>
      </c>
      <c r="H1175" s="58">
        <f t="shared" si="113"/>
        <v>10758</v>
      </c>
      <c r="I1175" s="67" t="s">
        <v>3129</v>
      </c>
      <c r="J1175" s="68" t="s">
        <v>3130</v>
      </c>
      <c r="K1175" s="67">
        <v>10758</v>
      </c>
      <c r="L1175" s="67" t="s">
        <v>3131</v>
      </c>
      <c r="M1175" s="68" t="s">
        <v>441</v>
      </c>
      <c r="N1175" s="68"/>
      <c r="O1175" s="69" t="s">
        <v>3007</v>
      </c>
      <c r="P1175" s="69" t="s">
        <v>2975</v>
      </c>
    </row>
    <row r="1176" spans="1:16" ht="13.5" thickBot="1" x14ac:dyDescent="0.25">
      <c r="A1176" s="58" t="str">
        <f t="shared" si="108"/>
        <v> BRNO 32 </v>
      </c>
      <c r="B1176" s="30" t="str">
        <f t="shared" si="109"/>
        <v>I</v>
      </c>
      <c r="C1176" s="58">
        <f t="shared" si="110"/>
        <v>50683.397100000002</v>
      </c>
      <c r="D1176" s="28" t="str">
        <f t="shared" si="111"/>
        <v>vis</v>
      </c>
      <c r="E1176" s="66" t="e">
        <f>VLOOKUP(C1176,Active!C$21:E$973,3,FALSE)</f>
        <v>#N/A</v>
      </c>
      <c r="F1176" s="30" t="s">
        <v>425</v>
      </c>
      <c r="G1176" s="28" t="str">
        <f t="shared" si="112"/>
        <v>50683.3971</v>
      </c>
      <c r="H1176" s="58">
        <f t="shared" si="113"/>
        <v>10780</v>
      </c>
      <c r="I1176" s="67" t="s">
        <v>3135</v>
      </c>
      <c r="J1176" s="68" t="s">
        <v>3136</v>
      </c>
      <c r="K1176" s="67">
        <v>10780</v>
      </c>
      <c r="L1176" s="67" t="s">
        <v>3137</v>
      </c>
      <c r="M1176" s="68" t="s">
        <v>441</v>
      </c>
      <c r="N1176" s="68"/>
      <c r="O1176" s="69" t="s">
        <v>3041</v>
      </c>
      <c r="P1176" s="69" t="s">
        <v>2975</v>
      </c>
    </row>
    <row r="1177" spans="1:16" ht="13.5" thickBot="1" x14ac:dyDescent="0.25">
      <c r="A1177" s="58" t="str">
        <f t="shared" si="108"/>
        <v> AOEB 7 </v>
      </c>
      <c r="B1177" s="30" t="str">
        <f t="shared" si="109"/>
        <v>I</v>
      </c>
      <c r="C1177" s="58">
        <f t="shared" si="110"/>
        <v>51005.714699999997</v>
      </c>
      <c r="D1177" s="28" t="str">
        <f t="shared" si="111"/>
        <v>vis</v>
      </c>
      <c r="E1177" s="66" t="e">
        <f>VLOOKUP(C1177,Active!C$21:E$973,3,FALSE)</f>
        <v>#N/A</v>
      </c>
      <c r="F1177" s="30" t="s">
        <v>425</v>
      </c>
      <c r="G1177" s="28" t="str">
        <f t="shared" si="112"/>
        <v>51005.7147</v>
      </c>
      <c r="H1177" s="58">
        <f t="shared" si="113"/>
        <v>11174</v>
      </c>
      <c r="I1177" s="67" t="s">
        <v>3170</v>
      </c>
      <c r="J1177" s="68" t="s">
        <v>3171</v>
      </c>
      <c r="K1177" s="67">
        <v>11174</v>
      </c>
      <c r="L1177" s="67" t="s">
        <v>3172</v>
      </c>
      <c r="M1177" s="68" t="s">
        <v>2915</v>
      </c>
      <c r="N1177" s="68" t="s">
        <v>3173</v>
      </c>
      <c r="O1177" s="69" t="s">
        <v>3174</v>
      </c>
      <c r="P1177" s="69" t="s">
        <v>3175</v>
      </c>
    </row>
    <row r="1178" spans="1:16" ht="13.5" thickBot="1" x14ac:dyDescent="0.25">
      <c r="A1178" s="58" t="str">
        <f t="shared" si="108"/>
        <v> AOEB 7 </v>
      </c>
      <c r="B1178" s="30" t="str">
        <f t="shared" si="109"/>
        <v>I</v>
      </c>
      <c r="C1178" s="58">
        <f t="shared" si="110"/>
        <v>51347.675999999999</v>
      </c>
      <c r="D1178" s="28" t="str">
        <f t="shared" si="111"/>
        <v>vis</v>
      </c>
      <c r="E1178" s="66" t="e">
        <f>VLOOKUP(C1178,Active!C$21:E$973,3,FALSE)</f>
        <v>#N/A</v>
      </c>
      <c r="F1178" s="30" t="s">
        <v>425</v>
      </c>
      <c r="G1178" s="28" t="str">
        <f t="shared" si="112"/>
        <v>51347.676</v>
      </c>
      <c r="H1178" s="58">
        <f t="shared" si="113"/>
        <v>11592</v>
      </c>
      <c r="I1178" s="67" t="s">
        <v>3198</v>
      </c>
      <c r="J1178" s="68" t="s">
        <v>3199</v>
      </c>
      <c r="K1178" s="67">
        <v>11592</v>
      </c>
      <c r="L1178" s="67" t="s">
        <v>2998</v>
      </c>
      <c r="M1178" s="68" t="s">
        <v>441</v>
      </c>
      <c r="N1178" s="68"/>
      <c r="O1178" s="69" t="s">
        <v>3080</v>
      </c>
      <c r="P1178" s="69" t="s">
        <v>3175</v>
      </c>
    </row>
    <row r="1179" spans="1:16" ht="13.5" thickBot="1" x14ac:dyDescent="0.25">
      <c r="A1179" s="58" t="str">
        <f t="shared" si="108"/>
        <v> AOEB 7 </v>
      </c>
      <c r="B1179" s="30" t="str">
        <f t="shared" si="109"/>
        <v>I</v>
      </c>
      <c r="C1179" s="58">
        <f t="shared" si="110"/>
        <v>51347.678</v>
      </c>
      <c r="D1179" s="28" t="str">
        <f t="shared" si="111"/>
        <v>vis</v>
      </c>
      <c r="E1179" s="66" t="e">
        <f>VLOOKUP(C1179,Active!C$21:E$973,3,FALSE)</f>
        <v>#N/A</v>
      </c>
      <c r="F1179" s="30" t="s">
        <v>425</v>
      </c>
      <c r="G1179" s="28" t="str">
        <f t="shared" si="112"/>
        <v>51347.678</v>
      </c>
      <c r="H1179" s="58">
        <f t="shared" si="113"/>
        <v>11592</v>
      </c>
      <c r="I1179" s="67" t="s">
        <v>3200</v>
      </c>
      <c r="J1179" s="68" t="s">
        <v>3201</v>
      </c>
      <c r="K1179" s="67">
        <v>11592</v>
      </c>
      <c r="L1179" s="67" t="s">
        <v>1276</v>
      </c>
      <c r="M1179" s="68" t="s">
        <v>441</v>
      </c>
      <c r="N1179" s="68"/>
      <c r="O1179" s="69" t="s">
        <v>1221</v>
      </c>
      <c r="P1179" s="69" t="s">
        <v>3175</v>
      </c>
    </row>
    <row r="1180" spans="1:16" ht="13.5" thickBot="1" x14ac:dyDescent="0.25">
      <c r="A1180" s="58" t="str">
        <f t="shared" si="108"/>
        <v> AOEB 7 </v>
      </c>
      <c r="B1180" s="30" t="str">
        <f t="shared" si="109"/>
        <v>I</v>
      </c>
      <c r="C1180" s="58">
        <f t="shared" si="110"/>
        <v>51351.769699999997</v>
      </c>
      <c r="D1180" s="28" t="str">
        <f t="shared" si="111"/>
        <v>vis</v>
      </c>
      <c r="E1180" s="66" t="e">
        <f>VLOOKUP(C1180,Active!C$21:E$973,3,FALSE)</f>
        <v>#N/A</v>
      </c>
      <c r="F1180" s="30" t="s">
        <v>425</v>
      </c>
      <c r="G1180" s="28" t="str">
        <f t="shared" si="112"/>
        <v>51351.7697</v>
      </c>
      <c r="H1180" s="58">
        <f t="shared" si="113"/>
        <v>11597</v>
      </c>
      <c r="I1180" s="67" t="s">
        <v>3202</v>
      </c>
      <c r="J1180" s="68" t="s">
        <v>3203</v>
      </c>
      <c r="K1180" s="67">
        <v>11597</v>
      </c>
      <c r="L1180" s="67" t="s">
        <v>2973</v>
      </c>
      <c r="M1180" s="68" t="s">
        <v>2915</v>
      </c>
      <c r="N1180" s="68" t="s">
        <v>3173</v>
      </c>
      <c r="O1180" s="69" t="s">
        <v>1304</v>
      </c>
      <c r="P1180" s="69" t="s">
        <v>3175</v>
      </c>
    </row>
    <row r="1181" spans="1:16" ht="13.5" thickBot="1" x14ac:dyDescent="0.25">
      <c r="A1181" s="58" t="str">
        <f t="shared" si="108"/>
        <v>VSB 47 </v>
      </c>
      <c r="B1181" s="30" t="str">
        <f t="shared" si="109"/>
        <v>I</v>
      </c>
      <c r="C1181" s="58">
        <f t="shared" si="110"/>
        <v>51391.042000000001</v>
      </c>
      <c r="D1181" s="28" t="str">
        <f t="shared" si="111"/>
        <v>vis</v>
      </c>
      <c r="E1181" s="66" t="e">
        <f>VLOOKUP(C1181,Active!C$21:E$973,3,FALSE)</f>
        <v>#N/A</v>
      </c>
      <c r="F1181" s="30" t="s">
        <v>425</v>
      </c>
      <c r="G1181" s="28" t="str">
        <f t="shared" si="112"/>
        <v>51391.042</v>
      </c>
      <c r="H1181" s="58">
        <f t="shared" si="113"/>
        <v>11645</v>
      </c>
      <c r="I1181" s="67" t="s">
        <v>3204</v>
      </c>
      <c r="J1181" s="68" t="s">
        <v>3205</v>
      </c>
      <c r="K1181" s="67">
        <v>11645</v>
      </c>
      <c r="L1181" s="67" t="s">
        <v>1</v>
      </c>
      <c r="M1181" s="68" t="s">
        <v>441</v>
      </c>
      <c r="N1181" s="68"/>
      <c r="O1181" s="69" t="s">
        <v>3206</v>
      </c>
      <c r="P1181" s="70" t="s">
        <v>2931</v>
      </c>
    </row>
    <row r="1182" spans="1:16" ht="13.5" thickBot="1" x14ac:dyDescent="0.25">
      <c r="A1182" s="58" t="str">
        <f t="shared" si="108"/>
        <v> AOEB 7 </v>
      </c>
      <c r="B1182" s="30" t="str">
        <f t="shared" si="109"/>
        <v>I</v>
      </c>
      <c r="C1182" s="58">
        <f t="shared" si="110"/>
        <v>51392.677000000003</v>
      </c>
      <c r="D1182" s="28" t="str">
        <f t="shared" si="111"/>
        <v>vis</v>
      </c>
      <c r="E1182" s="66" t="e">
        <f>VLOOKUP(C1182,Active!C$21:E$973,3,FALSE)</f>
        <v>#N/A</v>
      </c>
      <c r="F1182" s="30" t="s">
        <v>425</v>
      </c>
      <c r="G1182" s="28" t="str">
        <f t="shared" si="112"/>
        <v>51392.677</v>
      </c>
      <c r="H1182" s="58">
        <f t="shared" si="113"/>
        <v>11647</v>
      </c>
      <c r="I1182" s="67" t="s">
        <v>3207</v>
      </c>
      <c r="J1182" s="68" t="s">
        <v>3208</v>
      </c>
      <c r="K1182" s="67">
        <v>11647</v>
      </c>
      <c r="L1182" s="67" t="s">
        <v>2518</v>
      </c>
      <c r="M1182" s="68" t="s">
        <v>441</v>
      </c>
      <c r="N1182" s="68"/>
      <c r="O1182" s="69" t="s">
        <v>3080</v>
      </c>
      <c r="P1182" s="69" t="s">
        <v>3175</v>
      </c>
    </row>
    <row r="1183" spans="1:16" ht="13.5" thickBot="1" x14ac:dyDescent="0.25">
      <c r="A1183" s="58" t="str">
        <f t="shared" si="108"/>
        <v> AOEB 7 </v>
      </c>
      <c r="B1183" s="30" t="str">
        <f t="shared" si="109"/>
        <v>I</v>
      </c>
      <c r="C1183" s="58">
        <f t="shared" si="110"/>
        <v>51419.671999999999</v>
      </c>
      <c r="D1183" s="28" t="str">
        <f t="shared" si="111"/>
        <v>vis</v>
      </c>
      <c r="E1183" s="66" t="e">
        <f>VLOOKUP(C1183,Active!C$21:E$973,3,FALSE)</f>
        <v>#N/A</v>
      </c>
      <c r="F1183" s="30" t="s">
        <v>425</v>
      </c>
      <c r="G1183" s="28" t="str">
        <f t="shared" si="112"/>
        <v>51419.672</v>
      </c>
      <c r="H1183" s="58">
        <f t="shared" si="113"/>
        <v>11680</v>
      </c>
      <c r="I1183" s="67" t="s">
        <v>3209</v>
      </c>
      <c r="J1183" s="68" t="s">
        <v>3210</v>
      </c>
      <c r="K1183" s="67">
        <v>11680</v>
      </c>
      <c r="L1183" s="67" t="s">
        <v>2837</v>
      </c>
      <c r="M1183" s="68" t="s">
        <v>2915</v>
      </c>
      <c r="N1183" s="68" t="s">
        <v>3173</v>
      </c>
      <c r="O1183" s="69" t="s">
        <v>3174</v>
      </c>
      <c r="P1183" s="69" t="s">
        <v>3175</v>
      </c>
    </row>
    <row r="1184" spans="1:16" ht="13.5" thickBot="1" x14ac:dyDescent="0.25">
      <c r="A1184" s="58" t="str">
        <f t="shared" si="108"/>
        <v> BBS 121 </v>
      </c>
      <c r="B1184" s="30" t="str">
        <f t="shared" si="109"/>
        <v>I</v>
      </c>
      <c r="C1184" s="58">
        <f t="shared" si="110"/>
        <v>51420.487999999998</v>
      </c>
      <c r="D1184" s="28" t="str">
        <f t="shared" si="111"/>
        <v>vis</v>
      </c>
      <c r="E1184" s="66" t="e">
        <f>VLOOKUP(C1184,Active!C$21:E$973,3,FALSE)</f>
        <v>#N/A</v>
      </c>
      <c r="F1184" s="30" t="s">
        <v>425</v>
      </c>
      <c r="G1184" s="28" t="str">
        <f t="shared" si="112"/>
        <v>51420.488</v>
      </c>
      <c r="H1184" s="58">
        <f t="shared" si="113"/>
        <v>11681</v>
      </c>
      <c r="I1184" s="67" t="s">
        <v>3211</v>
      </c>
      <c r="J1184" s="68" t="s">
        <v>3212</v>
      </c>
      <c r="K1184" s="67">
        <v>11681</v>
      </c>
      <c r="L1184" s="67" t="s">
        <v>1566</v>
      </c>
      <c r="M1184" s="68" t="s">
        <v>441</v>
      </c>
      <c r="N1184" s="68"/>
      <c r="O1184" s="69" t="s">
        <v>1234</v>
      </c>
      <c r="P1184" s="69" t="s">
        <v>3213</v>
      </c>
    </row>
    <row r="1185" spans="1:16" ht="13.5" thickBot="1" x14ac:dyDescent="0.25">
      <c r="A1185" s="58" t="str">
        <f t="shared" si="108"/>
        <v> AOEB 7 </v>
      </c>
      <c r="B1185" s="30" t="str">
        <f t="shared" si="109"/>
        <v>I</v>
      </c>
      <c r="C1185" s="58">
        <f t="shared" si="110"/>
        <v>51428.671000000002</v>
      </c>
      <c r="D1185" s="28" t="str">
        <f t="shared" si="111"/>
        <v>vis</v>
      </c>
      <c r="E1185" s="66" t="e">
        <f>VLOOKUP(C1185,Active!C$21:E$973,3,FALSE)</f>
        <v>#N/A</v>
      </c>
      <c r="F1185" s="30" t="s">
        <v>425</v>
      </c>
      <c r="G1185" s="28" t="str">
        <f t="shared" si="112"/>
        <v>51428.671</v>
      </c>
      <c r="H1185" s="58">
        <f t="shared" si="113"/>
        <v>11691</v>
      </c>
      <c r="I1185" s="67" t="s">
        <v>3214</v>
      </c>
      <c r="J1185" s="68" t="s">
        <v>3215</v>
      </c>
      <c r="K1185" s="67">
        <v>11691</v>
      </c>
      <c r="L1185" s="67" t="s">
        <v>2837</v>
      </c>
      <c r="M1185" s="68" t="s">
        <v>441</v>
      </c>
      <c r="N1185" s="68"/>
      <c r="O1185" s="69" t="s">
        <v>3080</v>
      </c>
      <c r="P1185" s="69" t="s">
        <v>3175</v>
      </c>
    </row>
    <row r="1186" spans="1:16" ht="13.5" thickBot="1" x14ac:dyDescent="0.25">
      <c r="A1186" s="58" t="str">
        <f t="shared" si="108"/>
        <v> BBS 122 </v>
      </c>
      <c r="B1186" s="30" t="str">
        <f t="shared" si="109"/>
        <v>I</v>
      </c>
      <c r="C1186" s="58">
        <f t="shared" si="110"/>
        <v>51434.402000000002</v>
      </c>
      <c r="D1186" s="28" t="str">
        <f t="shared" si="111"/>
        <v>vis</v>
      </c>
      <c r="E1186" s="66" t="e">
        <f>VLOOKUP(C1186,Active!C$21:E$973,3,FALSE)</f>
        <v>#N/A</v>
      </c>
      <c r="F1186" s="30" t="s">
        <v>425</v>
      </c>
      <c r="G1186" s="28" t="str">
        <f t="shared" si="112"/>
        <v>51434.402</v>
      </c>
      <c r="H1186" s="58">
        <f t="shared" si="113"/>
        <v>11698</v>
      </c>
      <c r="I1186" s="67" t="s">
        <v>3216</v>
      </c>
      <c r="J1186" s="68" t="s">
        <v>3217</v>
      </c>
      <c r="K1186" s="67">
        <v>11698</v>
      </c>
      <c r="L1186" s="67" t="s">
        <v>2521</v>
      </c>
      <c r="M1186" s="68" t="s">
        <v>441</v>
      </c>
      <c r="N1186" s="68"/>
      <c r="O1186" s="69" t="s">
        <v>2379</v>
      </c>
      <c r="P1186" s="69" t="s">
        <v>3218</v>
      </c>
    </row>
    <row r="1187" spans="1:16" ht="13.5" thickBot="1" x14ac:dyDescent="0.25">
      <c r="A1187" s="58" t="str">
        <f t="shared" si="108"/>
        <v> AOEB 7 </v>
      </c>
      <c r="B1187" s="30" t="str">
        <f t="shared" si="109"/>
        <v>I</v>
      </c>
      <c r="C1187" s="58">
        <f t="shared" si="110"/>
        <v>51437.669000000002</v>
      </c>
      <c r="D1187" s="28" t="str">
        <f t="shared" si="111"/>
        <v>vis</v>
      </c>
      <c r="E1187" s="66" t="e">
        <f>VLOOKUP(C1187,Active!C$21:E$973,3,FALSE)</f>
        <v>#N/A</v>
      </c>
      <c r="F1187" s="30" t="s">
        <v>425</v>
      </c>
      <c r="G1187" s="28" t="str">
        <f t="shared" si="112"/>
        <v>51437.669</v>
      </c>
      <c r="H1187" s="58">
        <f t="shared" si="113"/>
        <v>11702</v>
      </c>
      <c r="I1187" s="67" t="s">
        <v>3219</v>
      </c>
      <c r="J1187" s="68" t="s">
        <v>3220</v>
      </c>
      <c r="K1187" s="67">
        <v>11702</v>
      </c>
      <c r="L1187" s="67" t="s">
        <v>1276</v>
      </c>
      <c r="M1187" s="68" t="s">
        <v>441</v>
      </c>
      <c r="N1187" s="68"/>
      <c r="O1187" s="69" t="s">
        <v>1221</v>
      </c>
      <c r="P1187" s="69" t="s">
        <v>3175</v>
      </c>
    </row>
    <row r="1188" spans="1:16" ht="13.5" thickBot="1" x14ac:dyDescent="0.25">
      <c r="A1188" s="58" t="str">
        <f t="shared" si="108"/>
        <v> BBS 122 </v>
      </c>
      <c r="B1188" s="30" t="str">
        <f t="shared" si="109"/>
        <v>I</v>
      </c>
      <c r="C1188" s="58">
        <f t="shared" si="110"/>
        <v>51563.646999999997</v>
      </c>
      <c r="D1188" s="28" t="str">
        <f t="shared" si="111"/>
        <v>vis</v>
      </c>
      <c r="E1188" s="66" t="e">
        <f>VLOOKUP(C1188,Active!C$21:E$973,3,FALSE)</f>
        <v>#N/A</v>
      </c>
      <c r="F1188" s="30" t="s">
        <v>425</v>
      </c>
      <c r="G1188" s="28" t="str">
        <f t="shared" si="112"/>
        <v>51563.647</v>
      </c>
      <c r="H1188" s="58">
        <f t="shared" si="113"/>
        <v>11856</v>
      </c>
      <c r="I1188" s="67" t="s">
        <v>3221</v>
      </c>
      <c r="J1188" s="68" t="s">
        <v>3222</v>
      </c>
      <c r="K1188" s="67">
        <v>11856</v>
      </c>
      <c r="L1188" s="67" t="s">
        <v>3223</v>
      </c>
      <c r="M1188" s="68" t="s">
        <v>441</v>
      </c>
      <c r="N1188" s="68"/>
      <c r="O1188" s="69" t="s">
        <v>1234</v>
      </c>
      <c r="P1188" s="69" t="s">
        <v>3218</v>
      </c>
    </row>
    <row r="1189" spans="1:16" ht="13.5" thickBot="1" x14ac:dyDescent="0.25">
      <c r="A1189" s="58" t="str">
        <f t="shared" si="108"/>
        <v>IBVS 5040 </v>
      </c>
      <c r="B1189" s="30" t="str">
        <f t="shared" si="109"/>
        <v>II</v>
      </c>
      <c r="C1189" s="58">
        <f t="shared" si="110"/>
        <v>51622.969599999997</v>
      </c>
      <c r="D1189" s="28" t="str">
        <f t="shared" si="111"/>
        <v>vis</v>
      </c>
      <c r="E1189" s="66" t="e">
        <f>VLOOKUP(C1189,Active!C$21:E$973,3,FALSE)</f>
        <v>#N/A</v>
      </c>
      <c r="F1189" s="30" t="s">
        <v>425</v>
      </c>
      <c r="G1189" s="28" t="str">
        <f t="shared" si="112"/>
        <v>51622.9696</v>
      </c>
      <c r="H1189" s="58">
        <f t="shared" si="113"/>
        <v>11928.5</v>
      </c>
      <c r="I1189" s="67" t="s">
        <v>3224</v>
      </c>
      <c r="J1189" s="68" t="s">
        <v>3225</v>
      </c>
      <c r="K1189" s="67">
        <v>11928.5</v>
      </c>
      <c r="L1189" s="67" t="s">
        <v>3226</v>
      </c>
      <c r="M1189" s="68" t="s">
        <v>892</v>
      </c>
      <c r="N1189" s="68" t="s">
        <v>893</v>
      </c>
      <c r="O1189" s="69" t="s">
        <v>3227</v>
      </c>
      <c r="P1189" s="70" t="s">
        <v>3228</v>
      </c>
    </row>
    <row r="1190" spans="1:16" ht="13.5" thickBot="1" x14ac:dyDescent="0.25">
      <c r="A1190" s="58" t="str">
        <f t="shared" si="108"/>
        <v> AOEB 7 </v>
      </c>
      <c r="B1190" s="30" t="str">
        <f t="shared" si="109"/>
        <v>I</v>
      </c>
      <c r="C1190" s="58">
        <f t="shared" si="110"/>
        <v>51629.923999999999</v>
      </c>
      <c r="D1190" s="28" t="str">
        <f t="shared" si="111"/>
        <v>vis</v>
      </c>
      <c r="E1190" s="66" t="e">
        <f>VLOOKUP(C1190,Active!C$21:E$973,3,FALSE)</f>
        <v>#N/A</v>
      </c>
      <c r="F1190" s="30" t="s">
        <v>425</v>
      </c>
      <c r="G1190" s="28" t="str">
        <f t="shared" si="112"/>
        <v>51629.924</v>
      </c>
      <c r="H1190" s="58">
        <f t="shared" si="113"/>
        <v>11937</v>
      </c>
      <c r="I1190" s="67" t="s">
        <v>3229</v>
      </c>
      <c r="J1190" s="68" t="s">
        <v>3230</v>
      </c>
      <c r="K1190" s="67">
        <v>11937</v>
      </c>
      <c r="L1190" s="67" t="s">
        <v>2954</v>
      </c>
      <c r="M1190" s="68" t="s">
        <v>441</v>
      </c>
      <c r="N1190" s="68"/>
      <c r="O1190" s="69" t="s">
        <v>1247</v>
      </c>
      <c r="P1190" s="69" t="s">
        <v>3175</v>
      </c>
    </row>
    <row r="1191" spans="1:16" ht="13.5" thickBot="1" x14ac:dyDescent="0.25">
      <c r="A1191" s="58" t="str">
        <f t="shared" si="108"/>
        <v> AOEB 7 </v>
      </c>
      <c r="B1191" s="30" t="str">
        <f t="shared" si="109"/>
        <v>I</v>
      </c>
      <c r="C1191" s="58">
        <f t="shared" si="110"/>
        <v>51666.737000000001</v>
      </c>
      <c r="D1191" s="28" t="str">
        <f t="shared" si="111"/>
        <v>vis</v>
      </c>
      <c r="E1191" s="66" t="e">
        <f>VLOOKUP(C1191,Active!C$21:E$973,3,FALSE)</f>
        <v>#N/A</v>
      </c>
      <c r="F1191" s="30" t="s">
        <v>425</v>
      </c>
      <c r="G1191" s="28" t="str">
        <f t="shared" si="112"/>
        <v>51666.737</v>
      </c>
      <c r="H1191" s="58">
        <f t="shared" si="113"/>
        <v>11982</v>
      </c>
      <c r="I1191" s="67" t="s">
        <v>3231</v>
      </c>
      <c r="J1191" s="68" t="s">
        <v>3232</v>
      </c>
      <c r="K1191" s="67">
        <v>11982</v>
      </c>
      <c r="L1191" s="67" t="s">
        <v>1276</v>
      </c>
      <c r="M1191" s="68" t="s">
        <v>441</v>
      </c>
      <c r="N1191" s="68"/>
      <c r="O1191" s="69" t="s">
        <v>3080</v>
      </c>
      <c r="P1191" s="69" t="s">
        <v>3175</v>
      </c>
    </row>
    <row r="1192" spans="1:16" ht="13.5" thickBot="1" x14ac:dyDescent="0.25">
      <c r="A1192" s="58" t="str">
        <f t="shared" si="108"/>
        <v> AOEB 7 </v>
      </c>
      <c r="B1192" s="30" t="str">
        <f t="shared" si="109"/>
        <v>I</v>
      </c>
      <c r="C1192" s="58">
        <f t="shared" si="110"/>
        <v>51689.643400000001</v>
      </c>
      <c r="D1192" s="28" t="str">
        <f t="shared" si="111"/>
        <v>vis</v>
      </c>
      <c r="E1192" s="66" t="e">
        <f>VLOOKUP(C1192,Active!C$21:E$973,3,FALSE)</f>
        <v>#N/A</v>
      </c>
      <c r="F1192" s="30" t="s">
        <v>425</v>
      </c>
      <c r="G1192" s="28" t="str">
        <f t="shared" si="112"/>
        <v>51689.6434</v>
      </c>
      <c r="H1192" s="58">
        <f t="shared" si="113"/>
        <v>12010</v>
      </c>
      <c r="I1192" s="67" t="s">
        <v>3233</v>
      </c>
      <c r="J1192" s="68" t="s">
        <v>3234</v>
      </c>
      <c r="K1192" s="67">
        <v>12010</v>
      </c>
      <c r="L1192" s="67" t="s">
        <v>3235</v>
      </c>
      <c r="M1192" s="68" t="s">
        <v>2915</v>
      </c>
      <c r="N1192" s="68" t="s">
        <v>3173</v>
      </c>
      <c r="O1192" s="69" t="s">
        <v>3112</v>
      </c>
      <c r="P1192" s="69" t="s">
        <v>3175</v>
      </c>
    </row>
    <row r="1193" spans="1:16" ht="13.5" thickBot="1" x14ac:dyDescent="0.25">
      <c r="A1193" s="58" t="str">
        <f t="shared" si="108"/>
        <v> AOEB 7 </v>
      </c>
      <c r="B1193" s="30" t="str">
        <f t="shared" si="109"/>
        <v>I</v>
      </c>
      <c r="C1193" s="58">
        <f t="shared" si="110"/>
        <v>51693.733899999999</v>
      </c>
      <c r="D1193" s="28" t="str">
        <f t="shared" si="111"/>
        <v>vis</v>
      </c>
      <c r="E1193" s="66" t="e">
        <f>VLOOKUP(C1193,Active!C$21:E$973,3,FALSE)</f>
        <v>#N/A</v>
      </c>
      <c r="F1193" s="30" t="s">
        <v>425</v>
      </c>
      <c r="G1193" s="28" t="str">
        <f t="shared" si="112"/>
        <v>51693.7339</v>
      </c>
      <c r="H1193" s="58">
        <f t="shared" si="113"/>
        <v>12015</v>
      </c>
      <c r="I1193" s="67" t="s">
        <v>3236</v>
      </c>
      <c r="J1193" s="68" t="s">
        <v>3237</v>
      </c>
      <c r="K1193" s="67">
        <v>12015</v>
      </c>
      <c r="L1193" s="67" t="s">
        <v>3235</v>
      </c>
      <c r="M1193" s="68" t="s">
        <v>2915</v>
      </c>
      <c r="N1193" s="68" t="s">
        <v>3173</v>
      </c>
      <c r="O1193" s="69" t="s">
        <v>1304</v>
      </c>
      <c r="P1193" s="69" t="s">
        <v>3175</v>
      </c>
    </row>
    <row r="1194" spans="1:16" ht="13.5" thickBot="1" x14ac:dyDescent="0.25">
      <c r="A1194" s="58" t="str">
        <f t="shared" si="108"/>
        <v> AOEB 7 </v>
      </c>
      <c r="B1194" s="30" t="str">
        <f t="shared" si="109"/>
        <v>I</v>
      </c>
      <c r="C1194" s="58">
        <f t="shared" si="110"/>
        <v>51693.735000000001</v>
      </c>
      <c r="D1194" s="28" t="str">
        <f t="shared" si="111"/>
        <v>vis</v>
      </c>
      <c r="E1194" s="66" t="e">
        <f>VLOOKUP(C1194,Active!C$21:E$973,3,FALSE)</f>
        <v>#N/A</v>
      </c>
      <c r="F1194" s="30" t="s">
        <v>425</v>
      </c>
      <c r="G1194" s="28" t="str">
        <f t="shared" si="112"/>
        <v>51693.735</v>
      </c>
      <c r="H1194" s="58">
        <f t="shared" si="113"/>
        <v>12015</v>
      </c>
      <c r="I1194" s="67" t="s">
        <v>3238</v>
      </c>
      <c r="J1194" s="68" t="s">
        <v>3239</v>
      </c>
      <c r="K1194" s="67">
        <v>12015</v>
      </c>
      <c r="L1194" s="67" t="s">
        <v>2837</v>
      </c>
      <c r="M1194" s="68" t="s">
        <v>441</v>
      </c>
      <c r="N1194" s="68"/>
      <c r="O1194" s="69" t="s">
        <v>1878</v>
      </c>
      <c r="P1194" s="69" t="s">
        <v>3175</v>
      </c>
    </row>
    <row r="1195" spans="1:16" ht="13.5" thickBot="1" x14ac:dyDescent="0.25">
      <c r="A1195" s="58" t="str">
        <f t="shared" si="108"/>
        <v> AOEB 7 </v>
      </c>
      <c r="B1195" s="30" t="str">
        <f t="shared" si="109"/>
        <v>I</v>
      </c>
      <c r="C1195" s="58">
        <f t="shared" si="110"/>
        <v>51693.737000000001</v>
      </c>
      <c r="D1195" s="28" t="str">
        <f t="shared" si="111"/>
        <v>vis</v>
      </c>
      <c r="E1195" s="66" t="e">
        <f>VLOOKUP(C1195,Active!C$21:E$973,3,FALSE)</f>
        <v>#N/A</v>
      </c>
      <c r="F1195" s="30" t="s">
        <v>425</v>
      </c>
      <c r="G1195" s="28" t="str">
        <f t="shared" si="112"/>
        <v>51693.737</v>
      </c>
      <c r="H1195" s="58">
        <f t="shared" si="113"/>
        <v>12015</v>
      </c>
      <c r="I1195" s="67" t="s">
        <v>3240</v>
      </c>
      <c r="J1195" s="68" t="s">
        <v>3241</v>
      </c>
      <c r="K1195" s="67">
        <v>12015</v>
      </c>
      <c r="L1195" s="67" t="s">
        <v>2518</v>
      </c>
      <c r="M1195" s="68" t="s">
        <v>441</v>
      </c>
      <c r="N1195" s="68"/>
      <c r="O1195" s="69" t="s">
        <v>1922</v>
      </c>
      <c r="P1195" s="69" t="s">
        <v>3175</v>
      </c>
    </row>
    <row r="1196" spans="1:16" ht="13.5" thickBot="1" x14ac:dyDescent="0.25">
      <c r="A1196" s="58" t="str">
        <f t="shared" si="108"/>
        <v>VSB 38 </v>
      </c>
      <c r="B1196" s="30" t="str">
        <f t="shared" si="109"/>
        <v>I</v>
      </c>
      <c r="C1196" s="58">
        <f t="shared" si="110"/>
        <v>51697.006999999998</v>
      </c>
      <c r="D1196" s="28" t="str">
        <f t="shared" si="111"/>
        <v>vis</v>
      </c>
      <c r="E1196" s="66" t="e">
        <f>VLOOKUP(C1196,Active!C$21:E$973,3,FALSE)</f>
        <v>#N/A</v>
      </c>
      <c r="F1196" s="30" t="s">
        <v>425</v>
      </c>
      <c r="G1196" s="28" t="str">
        <f t="shared" si="112"/>
        <v>51697.007</v>
      </c>
      <c r="H1196" s="58">
        <f t="shared" si="113"/>
        <v>12019</v>
      </c>
      <c r="I1196" s="67" t="s">
        <v>3242</v>
      </c>
      <c r="J1196" s="68" t="s">
        <v>3243</v>
      </c>
      <c r="K1196" s="67">
        <v>12019</v>
      </c>
      <c r="L1196" s="67" t="s">
        <v>2837</v>
      </c>
      <c r="M1196" s="68" t="s">
        <v>441</v>
      </c>
      <c r="N1196" s="68"/>
      <c r="O1196" s="69" t="s">
        <v>3244</v>
      </c>
      <c r="P1196" s="70" t="s">
        <v>3245</v>
      </c>
    </row>
    <row r="1197" spans="1:16" ht="13.5" thickBot="1" x14ac:dyDescent="0.25">
      <c r="A1197" s="58" t="str">
        <f t="shared" si="108"/>
        <v> BBS 123 </v>
      </c>
      <c r="B1197" s="30" t="str">
        <f t="shared" si="109"/>
        <v>I</v>
      </c>
      <c r="C1197" s="58">
        <f t="shared" si="110"/>
        <v>51726.44</v>
      </c>
      <c r="D1197" s="28" t="str">
        <f t="shared" si="111"/>
        <v>vis</v>
      </c>
      <c r="E1197" s="66" t="e">
        <f>VLOOKUP(C1197,Active!C$21:E$973,3,FALSE)</f>
        <v>#N/A</v>
      </c>
      <c r="F1197" s="30" t="s">
        <v>425</v>
      </c>
      <c r="G1197" s="28" t="str">
        <f t="shared" si="112"/>
        <v>51726.440</v>
      </c>
      <c r="H1197" s="58">
        <f t="shared" si="113"/>
        <v>12055</v>
      </c>
      <c r="I1197" s="67" t="s">
        <v>3246</v>
      </c>
      <c r="J1197" s="68" t="s">
        <v>3247</v>
      </c>
      <c r="K1197" s="67">
        <v>12055</v>
      </c>
      <c r="L1197" s="67" t="s">
        <v>3248</v>
      </c>
      <c r="M1197" s="68" t="s">
        <v>441</v>
      </c>
      <c r="N1197" s="68"/>
      <c r="O1197" s="69" t="s">
        <v>1234</v>
      </c>
      <c r="P1197" s="69" t="s">
        <v>3249</v>
      </c>
    </row>
    <row r="1198" spans="1:16" ht="13.5" thickBot="1" x14ac:dyDescent="0.25">
      <c r="A1198" s="58" t="str">
        <f t="shared" si="108"/>
        <v> AOEB 7 </v>
      </c>
      <c r="B1198" s="30" t="str">
        <f t="shared" si="109"/>
        <v>I</v>
      </c>
      <c r="C1198" s="58">
        <f t="shared" si="110"/>
        <v>51734.64</v>
      </c>
      <c r="D1198" s="28" t="str">
        <f t="shared" si="111"/>
        <v>vis</v>
      </c>
      <c r="E1198" s="66" t="e">
        <f>VLOOKUP(C1198,Active!C$21:E$973,3,FALSE)</f>
        <v>#N/A</v>
      </c>
      <c r="F1198" s="30" t="s">
        <v>425</v>
      </c>
      <c r="G1198" s="28" t="str">
        <f t="shared" si="112"/>
        <v>51734.64</v>
      </c>
      <c r="H1198" s="58">
        <f t="shared" si="113"/>
        <v>12065</v>
      </c>
      <c r="I1198" s="67" t="s">
        <v>3250</v>
      </c>
      <c r="J1198" s="68" t="s">
        <v>3251</v>
      </c>
      <c r="K1198" s="67">
        <v>12065</v>
      </c>
      <c r="L1198" s="67" t="s">
        <v>3252</v>
      </c>
      <c r="M1198" s="68" t="s">
        <v>441</v>
      </c>
      <c r="N1198" s="68"/>
      <c r="O1198" s="69" t="s">
        <v>1247</v>
      </c>
      <c r="P1198" s="69" t="s">
        <v>3175</v>
      </c>
    </row>
    <row r="1199" spans="1:16" ht="13.5" thickBot="1" x14ac:dyDescent="0.25">
      <c r="A1199" s="58" t="str">
        <f t="shared" si="108"/>
        <v> AOEB 7 </v>
      </c>
      <c r="B1199" s="30" t="str">
        <f t="shared" si="109"/>
        <v>I</v>
      </c>
      <c r="C1199" s="58">
        <f t="shared" si="110"/>
        <v>51770.6345</v>
      </c>
      <c r="D1199" s="28" t="str">
        <f t="shared" si="111"/>
        <v>vis</v>
      </c>
      <c r="E1199" s="66" t="e">
        <f>VLOOKUP(C1199,Active!C$21:E$973,3,FALSE)</f>
        <v>#N/A</v>
      </c>
      <c r="F1199" s="30" t="s">
        <v>425</v>
      </c>
      <c r="G1199" s="28" t="str">
        <f t="shared" si="112"/>
        <v>51770.6345</v>
      </c>
      <c r="H1199" s="58">
        <f t="shared" si="113"/>
        <v>12109</v>
      </c>
      <c r="I1199" s="67" t="s">
        <v>3253</v>
      </c>
      <c r="J1199" s="68" t="s">
        <v>3254</v>
      </c>
      <c r="K1199" s="67">
        <v>12109</v>
      </c>
      <c r="L1199" s="67" t="s">
        <v>3255</v>
      </c>
      <c r="M1199" s="68" t="s">
        <v>2915</v>
      </c>
      <c r="N1199" s="68" t="s">
        <v>3173</v>
      </c>
      <c r="O1199" s="69" t="s">
        <v>1304</v>
      </c>
      <c r="P1199" s="69" t="s">
        <v>3175</v>
      </c>
    </row>
    <row r="1200" spans="1:16" ht="13.5" thickBot="1" x14ac:dyDescent="0.25">
      <c r="A1200" s="58" t="str">
        <f t="shared" si="108"/>
        <v> AOEB 7 </v>
      </c>
      <c r="B1200" s="30" t="str">
        <f t="shared" si="109"/>
        <v>I</v>
      </c>
      <c r="C1200" s="58">
        <f t="shared" si="110"/>
        <v>51847.535300000003</v>
      </c>
      <c r="D1200" s="28" t="str">
        <f t="shared" si="111"/>
        <v>vis</v>
      </c>
      <c r="E1200" s="66" t="e">
        <f>VLOOKUP(C1200,Active!C$21:E$973,3,FALSE)</f>
        <v>#N/A</v>
      </c>
      <c r="F1200" s="30" t="s">
        <v>425</v>
      </c>
      <c r="G1200" s="28" t="str">
        <f t="shared" si="112"/>
        <v>51847.5353</v>
      </c>
      <c r="H1200" s="58">
        <f t="shared" si="113"/>
        <v>12203</v>
      </c>
      <c r="I1200" s="67" t="s">
        <v>3260</v>
      </c>
      <c r="J1200" s="68" t="s">
        <v>3261</v>
      </c>
      <c r="K1200" s="67">
        <v>12203</v>
      </c>
      <c r="L1200" s="67" t="s">
        <v>3262</v>
      </c>
      <c r="M1200" s="68" t="s">
        <v>2915</v>
      </c>
      <c r="N1200" s="68" t="s">
        <v>3173</v>
      </c>
      <c r="O1200" s="69" t="s">
        <v>3174</v>
      </c>
      <c r="P1200" s="69" t="s">
        <v>3175</v>
      </c>
    </row>
    <row r="1201" spans="1:16" ht="13.5" thickBot="1" x14ac:dyDescent="0.25">
      <c r="A1201" s="58" t="str">
        <f t="shared" si="108"/>
        <v> BBS 125 </v>
      </c>
      <c r="B1201" s="30" t="str">
        <f t="shared" si="109"/>
        <v>I</v>
      </c>
      <c r="C1201" s="58">
        <f t="shared" si="110"/>
        <v>51986.608</v>
      </c>
      <c r="D1201" s="28" t="str">
        <f t="shared" si="111"/>
        <v>vis</v>
      </c>
      <c r="E1201" s="66" t="e">
        <f>VLOOKUP(C1201,Active!C$21:E$973,3,FALSE)</f>
        <v>#N/A</v>
      </c>
      <c r="F1201" s="30" t="s">
        <v>425</v>
      </c>
      <c r="G1201" s="28" t="str">
        <f t="shared" si="112"/>
        <v>51986.608</v>
      </c>
      <c r="H1201" s="58">
        <f t="shared" si="113"/>
        <v>12373</v>
      </c>
      <c r="I1201" s="67" t="s">
        <v>3263</v>
      </c>
      <c r="J1201" s="68" t="s">
        <v>3264</v>
      </c>
      <c r="K1201" s="67">
        <v>12373</v>
      </c>
      <c r="L1201" s="67" t="s">
        <v>3108</v>
      </c>
      <c r="M1201" s="68" t="s">
        <v>441</v>
      </c>
      <c r="N1201" s="68"/>
      <c r="O1201" s="69" t="s">
        <v>1234</v>
      </c>
      <c r="P1201" s="69" t="s">
        <v>3265</v>
      </c>
    </row>
    <row r="1202" spans="1:16" ht="13.5" thickBot="1" x14ac:dyDescent="0.25">
      <c r="A1202" s="58" t="str">
        <f t="shared" si="108"/>
        <v> AOEB 7 </v>
      </c>
      <c r="B1202" s="30" t="str">
        <f t="shared" si="109"/>
        <v>I</v>
      </c>
      <c r="C1202" s="58">
        <f t="shared" si="110"/>
        <v>51989.881999999998</v>
      </c>
      <c r="D1202" s="28" t="str">
        <f t="shared" si="111"/>
        <v>vis</v>
      </c>
      <c r="E1202" s="66" t="e">
        <f>VLOOKUP(C1202,Active!C$21:E$973,3,FALSE)</f>
        <v>#N/A</v>
      </c>
      <c r="F1202" s="30" t="s">
        <v>425</v>
      </c>
      <c r="G1202" s="28" t="str">
        <f t="shared" si="112"/>
        <v>51989.882</v>
      </c>
      <c r="H1202" s="58">
        <f t="shared" si="113"/>
        <v>12377</v>
      </c>
      <c r="I1202" s="67" t="s">
        <v>3266</v>
      </c>
      <c r="J1202" s="68" t="s">
        <v>3267</v>
      </c>
      <c r="K1202" s="67">
        <v>12377</v>
      </c>
      <c r="L1202" s="67" t="s">
        <v>2881</v>
      </c>
      <c r="M1202" s="68" t="s">
        <v>441</v>
      </c>
      <c r="N1202" s="68"/>
      <c r="O1202" s="69" t="s">
        <v>3080</v>
      </c>
      <c r="P1202" s="69" t="s">
        <v>3175</v>
      </c>
    </row>
    <row r="1203" spans="1:16" ht="13.5" thickBot="1" x14ac:dyDescent="0.25">
      <c r="A1203" s="58" t="str">
        <f t="shared" si="108"/>
        <v> AOEB 7 </v>
      </c>
      <c r="B1203" s="30" t="str">
        <f t="shared" si="109"/>
        <v>I</v>
      </c>
      <c r="C1203" s="58">
        <f t="shared" si="110"/>
        <v>52021.788999999997</v>
      </c>
      <c r="D1203" s="28" t="str">
        <f t="shared" si="111"/>
        <v>vis</v>
      </c>
      <c r="E1203" s="66" t="e">
        <f>VLOOKUP(C1203,Active!C$21:E$973,3,FALSE)</f>
        <v>#N/A</v>
      </c>
      <c r="F1203" s="30" t="s">
        <v>425</v>
      </c>
      <c r="G1203" s="28" t="str">
        <f t="shared" si="112"/>
        <v>52021.789</v>
      </c>
      <c r="H1203" s="58">
        <f t="shared" si="113"/>
        <v>12416</v>
      </c>
      <c r="I1203" s="67" t="s">
        <v>3268</v>
      </c>
      <c r="J1203" s="68" t="s">
        <v>3269</v>
      </c>
      <c r="K1203" s="67">
        <v>12416</v>
      </c>
      <c r="L1203" s="67" t="s">
        <v>2998</v>
      </c>
      <c r="M1203" s="68" t="s">
        <v>441</v>
      </c>
      <c r="N1203" s="68"/>
      <c r="O1203" s="69" t="s">
        <v>1878</v>
      </c>
      <c r="P1203" s="69" t="s">
        <v>3175</v>
      </c>
    </row>
    <row r="1204" spans="1:16" ht="13.5" thickBot="1" x14ac:dyDescent="0.25">
      <c r="A1204" s="58" t="str">
        <f t="shared" si="108"/>
        <v>OEJV 0074 </v>
      </c>
      <c r="B1204" s="30" t="str">
        <f t="shared" si="109"/>
        <v>I</v>
      </c>
      <c r="C1204" s="58">
        <f t="shared" si="110"/>
        <v>52054.512999999999</v>
      </c>
      <c r="D1204" s="28" t="str">
        <f t="shared" si="111"/>
        <v>vis</v>
      </c>
      <c r="E1204" s="66" t="e">
        <f>VLOOKUP(C1204,Active!C$21:E$973,3,FALSE)</f>
        <v>#N/A</v>
      </c>
      <c r="F1204" s="30" t="s">
        <v>425</v>
      </c>
      <c r="G1204" s="28" t="str">
        <f t="shared" si="112"/>
        <v>52054.513</v>
      </c>
      <c r="H1204" s="58">
        <f t="shared" si="113"/>
        <v>12456</v>
      </c>
      <c r="I1204" s="67" t="s">
        <v>3273</v>
      </c>
      <c r="J1204" s="68" t="s">
        <v>3274</v>
      </c>
      <c r="K1204" s="67">
        <v>12456</v>
      </c>
      <c r="L1204" s="67" t="s">
        <v>2998</v>
      </c>
      <c r="M1204" s="68" t="s">
        <v>441</v>
      </c>
      <c r="N1204" s="68"/>
      <c r="O1204" s="69" t="s">
        <v>3275</v>
      </c>
      <c r="P1204" s="70" t="s">
        <v>3259</v>
      </c>
    </row>
    <row r="1205" spans="1:16" ht="13.5" thickBot="1" x14ac:dyDescent="0.25">
      <c r="A1205" s="58" t="str">
        <f t="shared" si="108"/>
        <v> AOEB 7 </v>
      </c>
      <c r="B1205" s="30" t="str">
        <f t="shared" si="109"/>
        <v>I</v>
      </c>
      <c r="C1205" s="58">
        <f t="shared" si="110"/>
        <v>52094.599800000004</v>
      </c>
      <c r="D1205" s="28" t="str">
        <f t="shared" si="111"/>
        <v>vis</v>
      </c>
      <c r="E1205" s="66" t="e">
        <f>VLOOKUP(C1205,Active!C$21:E$973,3,FALSE)</f>
        <v>#N/A</v>
      </c>
      <c r="F1205" s="30" t="s">
        <v>425</v>
      </c>
      <c r="G1205" s="28" t="str">
        <f t="shared" si="112"/>
        <v>52094.5998</v>
      </c>
      <c r="H1205" s="58">
        <f t="shared" si="113"/>
        <v>12505</v>
      </c>
      <c r="I1205" s="67" t="s">
        <v>3276</v>
      </c>
      <c r="J1205" s="68" t="s">
        <v>3277</v>
      </c>
      <c r="K1205" s="67">
        <v>12505</v>
      </c>
      <c r="L1205" s="67" t="s">
        <v>3278</v>
      </c>
      <c r="M1205" s="68" t="s">
        <v>2915</v>
      </c>
      <c r="N1205" s="68" t="s">
        <v>3173</v>
      </c>
      <c r="O1205" s="69" t="s">
        <v>3174</v>
      </c>
      <c r="P1205" s="69" t="s">
        <v>3175</v>
      </c>
    </row>
    <row r="1206" spans="1:16" ht="13.5" thickBot="1" x14ac:dyDescent="0.25">
      <c r="A1206" s="58" t="str">
        <f t="shared" si="108"/>
        <v>VSB 39 </v>
      </c>
      <c r="B1206" s="30" t="str">
        <f t="shared" si="109"/>
        <v>I</v>
      </c>
      <c r="C1206" s="58">
        <f t="shared" si="110"/>
        <v>52115.053</v>
      </c>
      <c r="D1206" s="28" t="str">
        <f t="shared" si="111"/>
        <v>vis</v>
      </c>
      <c r="E1206" s="66" t="e">
        <f>VLOOKUP(C1206,Active!C$21:E$973,3,FALSE)</f>
        <v>#N/A</v>
      </c>
      <c r="F1206" s="30" t="s">
        <v>425</v>
      </c>
      <c r="G1206" s="28" t="str">
        <f t="shared" si="112"/>
        <v>52115.053</v>
      </c>
      <c r="H1206" s="58">
        <f t="shared" si="113"/>
        <v>12530</v>
      </c>
      <c r="I1206" s="67" t="s">
        <v>3279</v>
      </c>
      <c r="J1206" s="68" t="s">
        <v>3280</v>
      </c>
      <c r="K1206" s="67">
        <v>12530</v>
      </c>
      <c r="L1206" s="67" t="s">
        <v>2998</v>
      </c>
      <c r="M1206" s="68" t="s">
        <v>441</v>
      </c>
      <c r="N1206" s="68"/>
      <c r="O1206" s="69" t="s">
        <v>3244</v>
      </c>
      <c r="P1206" s="70" t="s">
        <v>3281</v>
      </c>
    </row>
    <row r="1207" spans="1:16" ht="13.5" thickBot="1" x14ac:dyDescent="0.25">
      <c r="A1207" s="58" t="str">
        <f t="shared" si="108"/>
        <v> AOEB 7 </v>
      </c>
      <c r="B1207" s="30" t="str">
        <f t="shared" si="109"/>
        <v>I</v>
      </c>
      <c r="C1207" s="58">
        <f t="shared" si="110"/>
        <v>52143.688000000002</v>
      </c>
      <c r="D1207" s="28" t="str">
        <f t="shared" si="111"/>
        <v>vis</v>
      </c>
      <c r="E1207" s="66" t="e">
        <f>VLOOKUP(C1207,Active!C$21:E$973,3,FALSE)</f>
        <v>#N/A</v>
      </c>
      <c r="F1207" s="30" t="s">
        <v>425</v>
      </c>
      <c r="G1207" s="28" t="str">
        <f t="shared" si="112"/>
        <v>52143.688</v>
      </c>
      <c r="H1207" s="58">
        <f t="shared" si="113"/>
        <v>12565</v>
      </c>
      <c r="I1207" s="67" t="s">
        <v>3282</v>
      </c>
      <c r="J1207" s="68" t="s">
        <v>3283</v>
      </c>
      <c r="K1207" s="67">
        <v>12565</v>
      </c>
      <c r="L1207" s="67" t="s">
        <v>1276</v>
      </c>
      <c r="M1207" s="68" t="s">
        <v>441</v>
      </c>
      <c r="N1207" s="68"/>
      <c r="O1207" s="69" t="s">
        <v>2370</v>
      </c>
      <c r="P1207" s="69" t="s">
        <v>3175</v>
      </c>
    </row>
    <row r="1208" spans="1:16" ht="13.5" thickBot="1" x14ac:dyDescent="0.25">
      <c r="A1208" s="58" t="str">
        <f t="shared" si="108"/>
        <v> AOEB 7 </v>
      </c>
      <c r="B1208" s="30" t="str">
        <f t="shared" si="109"/>
        <v>I</v>
      </c>
      <c r="C1208" s="58">
        <f t="shared" si="110"/>
        <v>52157.595999999998</v>
      </c>
      <c r="D1208" s="28" t="str">
        <f t="shared" si="111"/>
        <v>vis</v>
      </c>
      <c r="E1208" s="66" t="e">
        <f>VLOOKUP(C1208,Active!C$21:E$973,3,FALSE)</f>
        <v>#N/A</v>
      </c>
      <c r="F1208" s="30" t="s">
        <v>425</v>
      </c>
      <c r="G1208" s="28" t="str">
        <f t="shared" si="112"/>
        <v>52157.596</v>
      </c>
      <c r="H1208" s="58">
        <f t="shared" si="113"/>
        <v>12582</v>
      </c>
      <c r="I1208" s="67" t="s">
        <v>3284</v>
      </c>
      <c r="J1208" s="68" t="s">
        <v>3285</v>
      </c>
      <c r="K1208" s="67">
        <v>12582</v>
      </c>
      <c r="L1208" s="67" t="s">
        <v>1276</v>
      </c>
      <c r="M1208" s="68" t="s">
        <v>441</v>
      </c>
      <c r="N1208" s="68"/>
      <c r="O1208" s="69" t="s">
        <v>3080</v>
      </c>
      <c r="P1208" s="69" t="s">
        <v>3175</v>
      </c>
    </row>
    <row r="1209" spans="1:16" ht="13.5" thickBot="1" x14ac:dyDescent="0.25">
      <c r="A1209" s="58" t="str">
        <f t="shared" si="108"/>
        <v> AOEB 7 </v>
      </c>
      <c r="B1209" s="30" t="str">
        <f t="shared" si="109"/>
        <v>I</v>
      </c>
      <c r="C1209" s="58">
        <f t="shared" si="110"/>
        <v>52175.593999999997</v>
      </c>
      <c r="D1209" s="28" t="str">
        <f t="shared" si="111"/>
        <v>vis</v>
      </c>
      <c r="E1209" s="66" t="e">
        <f>VLOOKUP(C1209,Active!C$21:E$973,3,FALSE)</f>
        <v>#N/A</v>
      </c>
      <c r="F1209" s="30" t="s">
        <v>425</v>
      </c>
      <c r="G1209" s="28" t="str">
        <f t="shared" si="112"/>
        <v>52175.594</v>
      </c>
      <c r="H1209" s="58">
        <f t="shared" si="113"/>
        <v>12604</v>
      </c>
      <c r="I1209" s="67" t="s">
        <v>3286</v>
      </c>
      <c r="J1209" s="68" t="s">
        <v>3287</v>
      </c>
      <c r="K1209" s="67">
        <v>12604</v>
      </c>
      <c r="L1209" s="67" t="s">
        <v>1276</v>
      </c>
      <c r="M1209" s="68" t="s">
        <v>441</v>
      </c>
      <c r="N1209" s="68"/>
      <c r="O1209" s="69" t="s">
        <v>1247</v>
      </c>
      <c r="P1209" s="69" t="s">
        <v>3175</v>
      </c>
    </row>
    <row r="1210" spans="1:16" ht="13.5" thickBot="1" x14ac:dyDescent="0.25">
      <c r="A1210" s="58" t="str">
        <f t="shared" si="108"/>
        <v> AOEB 7 </v>
      </c>
      <c r="B1210" s="30" t="str">
        <f t="shared" si="109"/>
        <v>I</v>
      </c>
      <c r="C1210" s="58">
        <f t="shared" si="110"/>
        <v>52184.590700000001</v>
      </c>
      <c r="D1210" s="28" t="str">
        <f t="shared" si="111"/>
        <v>vis</v>
      </c>
      <c r="E1210" s="66" t="e">
        <f>VLOOKUP(C1210,Active!C$21:E$973,3,FALSE)</f>
        <v>#N/A</v>
      </c>
      <c r="F1210" s="30" t="s">
        <v>425</v>
      </c>
      <c r="G1210" s="28" t="str">
        <f t="shared" si="112"/>
        <v>52184.5907</v>
      </c>
      <c r="H1210" s="58">
        <f t="shared" si="113"/>
        <v>12615</v>
      </c>
      <c r="I1210" s="67" t="s">
        <v>3288</v>
      </c>
      <c r="J1210" s="68" t="s">
        <v>3289</v>
      </c>
      <c r="K1210" s="67">
        <v>12615</v>
      </c>
      <c r="L1210" s="67" t="s">
        <v>3290</v>
      </c>
      <c r="M1210" s="68" t="s">
        <v>2915</v>
      </c>
      <c r="N1210" s="68" t="s">
        <v>3173</v>
      </c>
      <c r="O1210" s="69" t="s">
        <v>1878</v>
      </c>
      <c r="P1210" s="69" t="s">
        <v>3175</v>
      </c>
    </row>
    <row r="1211" spans="1:16" ht="13.5" thickBot="1" x14ac:dyDescent="0.25">
      <c r="A1211" s="58" t="str">
        <f t="shared" si="108"/>
        <v> BBS 126 </v>
      </c>
      <c r="B1211" s="30" t="str">
        <f t="shared" si="109"/>
        <v>I</v>
      </c>
      <c r="C1211" s="58">
        <f t="shared" si="110"/>
        <v>52208.321000000004</v>
      </c>
      <c r="D1211" s="28" t="str">
        <f t="shared" si="111"/>
        <v>vis</v>
      </c>
      <c r="E1211" s="66" t="e">
        <f>VLOOKUP(C1211,Active!C$21:E$973,3,FALSE)</f>
        <v>#N/A</v>
      </c>
      <c r="F1211" s="30" t="s">
        <v>425</v>
      </c>
      <c r="G1211" s="28" t="str">
        <f t="shared" si="112"/>
        <v>52208.321</v>
      </c>
      <c r="H1211" s="58">
        <f t="shared" si="113"/>
        <v>12644</v>
      </c>
      <c r="I1211" s="67" t="s">
        <v>3291</v>
      </c>
      <c r="J1211" s="68" t="s">
        <v>3292</v>
      </c>
      <c r="K1211" s="67">
        <v>12644</v>
      </c>
      <c r="L1211" s="67" t="s">
        <v>2518</v>
      </c>
      <c r="M1211" s="68" t="s">
        <v>441</v>
      </c>
      <c r="N1211" s="68"/>
      <c r="O1211" s="69" t="s">
        <v>1234</v>
      </c>
      <c r="P1211" s="69" t="s">
        <v>3293</v>
      </c>
    </row>
    <row r="1212" spans="1:16" ht="13.5" thickBot="1" x14ac:dyDescent="0.25">
      <c r="A1212" s="58" t="str">
        <f t="shared" si="108"/>
        <v> BBS 127 </v>
      </c>
      <c r="B1212" s="30" t="str">
        <f t="shared" si="109"/>
        <v>I</v>
      </c>
      <c r="C1212" s="58">
        <f t="shared" si="110"/>
        <v>52287.675000000003</v>
      </c>
      <c r="D1212" s="28" t="str">
        <f t="shared" si="111"/>
        <v>vis</v>
      </c>
      <c r="E1212" s="66" t="e">
        <f>VLOOKUP(C1212,Active!C$21:E$973,3,FALSE)</f>
        <v>#N/A</v>
      </c>
      <c r="F1212" s="30" t="s">
        <v>425</v>
      </c>
      <c r="G1212" s="28" t="str">
        <f t="shared" si="112"/>
        <v>52287.675</v>
      </c>
      <c r="H1212" s="58">
        <f t="shared" si="113"/>
        <v>12741</v>
      </c>
      <c r="I1212" s="67" t="s">
        <v>3294</v>
      </c>
      <c r="J1212" s="68" t="s">
        <v>3295</v>
      </c>
      <c r="K1212" s="67">
        <v>12741</v>
      </c>
      <c r="L1212" s="67" t="s">
        <v>2954</v>
      </c>
      <c r="M1212" s="68" t="s">
        <v>441</v>
      </c>
      <c r="N1212" s="68"/>
      <c r="O1212" s="69" t="s">
        <v>1234</v>
      </c>
      <c r="P1212" s="69" t="s">
        <v>3296</v>
      </c>
    </row>
    <row r="1213" spans="1:16" ht="13.5" thickBot="1" x14ac:dyDescent="0.25">
      <c r="A1213" s="58" t="str">
        <f t="shared" si="108"/>
        <v> AOEB 9 </v>
      </c>
      <c r="B1213" s="30" t="str">
        <f t="shared" si="109"/>
        <v>I</v>
      </c>
      <c r="C1213" s="58">
        <f t="shared" si="110"/>
        <v>52455.381699999998</v>
      </c>
      <c r="D1213" s="28" t="str">
        <f t="shared" si="111"/>
        <v>vis</v>
      </c>
      <c r="E1213" s="66" t="e">
        <f>VLOOKUP(C1213,Active!C$21:E$973,3,FALSE)</f>
        <v>#N/A</v>
      </c>
      <c r="F1213" s="30" t="s">
        <v>425</v>
      </c>
      <c r="G1213" s="28" t="str">
        <f t="shared" si="112"/>
        <v>52455.3817</v>
      </c>
      <c r="H1213" s="58">
        <f t="shared" si="113"/>
        <v>12946</v>
      </c>
      <c r="I1213" s="67" t="s">
        <v>3300</v>
      </c>
      <c r="J1213" s="68" t="s">
        <v>3301</v>
      </c>
      <c r="K1213" s="67">
        <v>12946</v>
      </c>
      <c r="L1213" s="67" t="s">
        <v>3302</v>
      </c>
      <c r="M1213" s="68" t="s">
        <v>2915</v>
      </c>
      <c r="N1213" s="68" t="s">
        <v>3173</v>
      </c>
      <c r="O1213" s="69" t="s">
        <v>3303</v>
      </c>
      <c r="P1213" s="69" t="s">
        <v>3304</v>
      </c>
    </row>
    <row r="1214" spans="1:16" ht="13.5" thickBot="1" x14ac:dyDescent="0.25">
      <c r="A1214" s="58" t="str">
        <f t="shared" si="108"/>
        <v> AOEB 9 </v>
      </c>
      <c r="B1214" s="30" t="str">
        <f t="shared" si="109"/>
        <v>I</v>
      </c>
      <c r="C1214" s="58">
        <f t="shared" si="110"/>
        <v>52464.380700000002</v>
      </c>
      <c r="D1214" s="28" t="str">
        <f t="shared" si="111"/>
        <v>vis</v>
      </c>
      <c r="E1214" s="66" t="e">
        <f>VLOOKUP(C1214,Active!C$21:E$973,3,FALSE)</f>
        <v>#N/A</v>
      </c>
      <c r="F1214" s="30" t="s">
        <v>425</v>
      </c>
      <c r="G1214" s="28" t="str">
        <f t="shared" si="112"/>
        <v>52464.3807</v>
      </c>
      <c r="H1214" s="58">
        <f t="shared" si="113"/>
        <v>12957</v>
      </c>
      <c r="I1214" s="67" t="s">
        <v>3305</v>
      </c>
      <c r="J1214" s="68" t="s">
        <v>3306</v>
      </c>
      <c r="K1214" s="67">
        <v>12957</v>
      </c>
      <c r="L1214" s="67" t="s">
        <v>3307</v>
      </c>
      <c r="M1214" s="68" t="s">
        <v>2915</v>
      </c>
      <c r="N1214" s="68" t="s">
        <v>3173</v>
      </c>
      <c r="O1214" s="69" t="s">
        <v>3303</v>
      </c>
      <c r="P1214" s="69" t="s">
        <v>3304</v>
      </c>
    </row>
    <row r="1215" spans="1:16" ht="13.5" thickBot="1" x14ac:dyDescent="0.25">
      <c r="A1215" s="58" t="str">
        <f t="shared" si="108"/>
        <v> AOEB 9 </v>
      </c>
      <c r="B1215" s="30" t="str">
        <f t="shared" si="109"/>
        <v>I</v>
      </c>
      <c r="C1215" s="58">
        <f t="shared" si="110"/>
        <v>52485.648000000001</v>
      </c>
      <c r="D1215" s="28" t="str">
        <f t="shared" si="111"/>
        <v>vis</v>
      </c>
      <c r="E1215" s="66" t="e">
        <f>VLOOKUP(C1215,Active!C$21:E$973,3,FALSE)</f>
        <v>#N/A</v>
      </c>
      <c r="F1215" s="30" t="s">
        <v>425</v>
      </c>
      <c r="G1215" s="28" t="str">
        <f t="shared" si="112"/>
        <v>52485.648</v>
      </c>
      <c r="H1215" s="58">
        <f t="shared" si="113"/>
        <v>12983</v>
      </c>
      <c r="I1215" s="67" t="s">
        <v>3308</v>
      </c>
      <c r="J1215" s="68" t="s">
        <v>3309</v>
      </c>
      <c r="K1215" s="67">
        <v>12983</v>
      </c>
      <c r="L1215" s="67" t="s">
        <v>3108</v>
      </c>
      <c r="M1215" s="68" t="s">
        <v>441</v>
      </c>
      <c r="N1215" s="68"/>
      <c r="O1215" s="69" t="s">
        <v>3080</v>
      </c>
      <c r="P1215" s="69" t="s">
        <v>3304</v>
      </c>
    </row>
    <row r="1216" spans="1:16" ht="13.5" thickBot="1" x14ac:dyDescent="0.25">
      <c r="A1216" s="58" t="str">
        <f t="shared" si="108"/>
        <v> AOEB 9 </v>
      </c>
      <c r="B1216" s="30" t="str">
        <f t="shared" si="109"/>
        <v>I</v>
      </c>
      <c r="C1216" s="58">
        <f t="shared" si="110"/>
        <v>52521.646999999997</v>
      </c>
      <c r="D1216" s="28" t="str">
        <f t="shared" si="111"/>
        <v>vis</v>
      </c>
      <c r="E1216" s="66" t="e">
        <f>VLOOKUP(C1216,Active!C$21:E$973,3,FALSE)</f>
        <v>#N/A</v>
      </c>
      <c r="F1216" s="30" t="s">
        <v>425</v>
      </c>
      <c r="G1216" s="28" t="str">
        <f t="shared" si="112"/>
        <v>52521.647</v>
      </c>
      <c r="H1216" s="58">
        <f t="shared" si="113"/>
        <v>13027</v>
      </c>
      <c r="I1216" s="67" t="s">
        <v>3310</v>
      </c>
      <c r="J1216" s="68" t="s">
        <v>3311</v>
      </c>
      <c r="K1216" s="67">
        <v>13027</v>
      </c>
      <c r="L1216" s="67" t="s">
        <v>2998</v>
      </c>
      <c r="M1216" s="68" t="s">
        <v>441</v>
      </c>
      <c r="N1216" s="68"/>
      <c r="O1216" s="69" t="s">
        <v>3080</v>
      </c>
      <c r="P1216" s="69" t="s">
        <v>3304</v>
      </c>
    </row>
    <row r="1217" spans="1:16" ht="13.5" thickBot="1" x14ac:dyDescent="0.25">
      <c r="A1217" s="58" t="str">
        <f t="shared" si="108"/>
        <v> AOEB 9 </v>
      </c>
      <c r="B1217" s="30" t="str">
        <f t="shared" si="109"/>
        <v>I</v>
      </c>
      <c r="C1217" s="58">
        <f t="shared" si="110"/>
        <v>52553.553999999996</v>
      </c>
      <c r="D1217" s="28" t="str">
        <f t="shared" si="111"/>
        <v>vis</v>
      </c>
      <c r="E1217" s="66" t="e">
        <f>VLOOKUP(C1217,Active!C$21:E$973,3,FALSE)</f>
        <v>#N/A</v>
      </c>
      <c r="F1217" s="30" t="s">
        <v>425</v>
      </c>
      <c r="G1217" s="28" t="str">
        <f t="shared" si="112"/>
        <v>52553.554</v>
      </c>
      <c r="H1217" s="58">
        <f t="shared" si="113"/>
        <v>13066</v>
      </c>
      <c r="I1217" s="67" t="s">
        <v>3315</v>
      </c>
      <c r="J1217" s="68" t="s">
        <v>3316</v>
      </c>
      <c r="K1217" s="67">
        <v>13066</v>
      </c>
      <c r="L1217" s="67" t="s">
        <v>1566</v>
      </c>
      <c r="M1217" s="68" t="s">
        <v>441</v>
      </c>
      <c r="N1217" s="68"/>
      <c r="O1217" s="69" t="s">
        <v>3080</v>
      </c>
      <c r="P1217" s="69" t="s">
        <v>3304</v>
      </c>
    </row>
    <row r="1218" spans="1:16" ht="13.5" thickBot="1" x14ac:dyDescent="0.25">
      <c r="A1218" s="58" t="str">
        <f t="shared" si="108"/>
        <v> AOEB 9 </v>
      </c>
      <c r="B1218" s="30" t="str">
        <f t="shared" si="109"/>
        <v>I</v>
      </c>
      <c r="C1218" s="58">
        <f t="shared" si="110"/>
        <v>52553.557000000001</v>
      </c>
      <c r="D1218" s="28" t="str">
        <f t="shared" si="111"/>
        <v>vis</v>
      </c>
      <c r="E1218" s="66" t="e">
        <f>VLOOKUP(C1218,Active!C$21:E$973,3,FALSE)</f>
        <v>#N/A</v>
      </c>
      <c r="F1218" s="30" t="s">
        <v>425</v>
      </c>
      <c r="G1218" s="28" t="str">
        <f t="shared" si="112"/>
        <v>52553.557</v>
      </c>
      <c r="H1218" s="58">
        <f t="shared" si="113"/>
        <v>13066</v>
      </c>
      <c r="I1218" s="67" t="s">
        <v>3317</v>
      </c>
      <c r="J1218" s="68" t="s">
        <v>3318</v>
      </c>
      <c r="K1218" s="67">
        <v>13066</v>
      </c>
      <c r="L1218" s="67" t="s">
        <v>2954</v>
      </c>
      <c r="M1218" s="68" t="s">
        <v>441</v>
      </c>
      <c r="N1218" s="68"/>
      <c r="O1218" s="69" t="s">
        <v>1247</v>
      </c>
      <c r="P1218" s="69" t="s">
        <v>3304</v>
      </c>
    </row>
    <row r="1219" spans="1:16" ht="13.5" thickBot="1" x14ac:dyDescent="0.25">
      <c r="A1219" s="58" t="str">
        <f t="shared" si="108"/>
        <v> AOEB 9 </v>
      </c>
      <c r="B1219" s="30" t="str">
        <f t="shared" si="109"/>
        <v>I</v>
      </c>
      <c r="C1219" s="58">
        <f t="shared" si="110"/>
        <v>52731.896999999997</v>
      </c>
      <c r="D1219" s="28" t="str">
        <f t="shared" si="111"/>
        <v>vis</v>
      </c>
      <c r="E1219" s="66" t="e">
        <f>VLOOKUP(C1219,Active!C$21:E$973,3,FALSE)</f>
        <v>#N/A</v>
      </c>
      <c r="F1219" s="30" t="s">
        <v>425</v>
      </c>
      <c r="G1219" s="28" t="str">
        <f t="shared" si="112"/>
        <v>52731.897</v>
      </c>
      <c r="H1219" s="58">
        <f t="shared" si="113"/>
        <v>13284</v>
      </c>
      <c r="I1219" s="67" t="s">
        <v>3319</v>
      </c>
      <c r="J1219" s="68" t="s">
        <v>3320</v>
      </c>
      <c r="K1219" s="67">
        <v>13284</v>
      </c>
      <c r="L1219" s="67" t="s">
        <v>2881</v>
      </c>
      <c r="M1219" s="68" t="s">
        <v>441</v>
      </c>
      <c r="N1219" s="68"/>
      <c r="O1219" s="69" t="s">
        <v>3080</v>
      </c>
      <c r="P1219" s="69" t="s">
        <v>3304</v>
      </c>
    </row>
    <row r="1220" spans="1:16" ht="13.5" thickBot="1" x14ac:dyDescent="0.25">
      <c r="A1220" s="58" t="str">
        <f t="shared" si="108"/>
        <v> AOEB 9 </v>
      </c>
      <c r="B1220" s="30" t="str">
        <f t="shared" si="109"/>
        <v>I</v>
      </c>
      <c r="C1220" s="58">
        <f t="shared" si="110"/>
        <v>52763.807999999997</v>
      </c>
      <c r="D1220" s="28" t="str">
        <f t="shared" si="111"/>
        <v>vis</v>
      </c>
      <c r="E1220" s="66" t="e">
        <f>VLOOKUP(C1220,Active!C$21:E$973,3,FALSE)</f>
        <v>#N/A</v>
      </c>
      <c r="F1220" s="30" t="s">
        <v>425</v>
      </c>
      <c r="G1220" s="28" t="str">
        <f t="shared" si="112"/>
        <v>52763.808</v>
      </c>
      <c r="H1220" s="58">
        <f t="shared" si="113"/>
        <v>13323</v>
      </c>
      <c r="I1220" s="67" t="s">
        <v>3321</v>
      </c>
      <c r="J1220" s="68" t="s">
        <v>3322</v>
      </c>
      <c r="K1220" s="67">
        <v>13323</v>
      </c>
      <c r="L1220" s="67" t="s">
        <v>2837</v>
      </c>
      <c r="M1220" s="68" t="s">
        <v>441</v>
      </c>
      <c r="N1220" s="68"/>
      <c r="O1220" s="69" t="s">
        <v>1247</v>
      </c>
      <c r="P1220" s="69" t="s">
        <v>3304</v>
      </c>
    </row>
    <row r="1221" spans="1:16" ht="13.5" thickBot="1" x14ac:dyDescent="0.25">
      <c r="A1221" s="58" t="str">
        <f t="shared" si="108"/>
        <v> AOEB 9 </v>
      </c>
      <c r="B1221" s="30" t="str">
        <f t="shared" si="109"/>
        <v>I</v>
      </c>
      <c r="C1221" s="58">
        <f t="shared" si="110"/>
        <v>52786.713000000003</v>
      </c>
      <c r="D1221" s="28" t="str">
        <f t="shared" si="111"/>
        <v>vis</v>
      </c>
      <c r="E1221" s="66" t="e">
        <f>VLOOKUP(C1221,Active!C$21:E$973,3,FALSE)</f>
        <v>#N/A</v>
      </c>
      <c r="F1221" s="30" t="s">
        <v>425</v>
      </c>
      <c r="G1221" s="28" t="str">
        <f t="shared" si="112"/>
        <v>52786.713</v>
      </c>
      <c r="H1221" s="58">
        <f t="shared" si="113"/>
        <v>13351</v>
      </c>
      <c r="I1221" s="67" t="s">
        <v>3323</v>
      </c>
      <c r="J1221" s="68" t="s">
        <v>3324</v>
      </c>
      <c r="K1221" s="67">
        <v>13351</v>
      </c>
      <c r="L1221" s="67" t="s">
        <v>1276</v>
      </c>
      <c r="M1221" s="68" t="s">
        <v>441</v>
      </c>
      <c r="N1221" s="68"/>
      <c r="O1221" s="69" t="s">
        <v>3080</v>
      </c>
      <c r="P1221" s="69" t="s">
        <v>3304</v>
      </c>
    </row>
    <row r="1222" spans="1:16" ht="13.5" thickBot="1" x14ac:dyDescent="0.25">
      <c r="A1222" s="58" t="str">
        <f t="shared" si="108"/>
        <v> AOEB 9 </v>
      </c>
      <c r="B1222" s="30" t="str">
        <f t="shared" si="109"/>
        <v>I</v>
      </c>
      <c r="C1222" s="58">
        <f t="shared" si="110"/>
        <v>52786.718999999997</v>
      </c>
      <c r="D1222" s="28" t="str">
        <f t="shared" si="111"/>
        <v>vis</v>
      </c>
      <c r="E1222" s="66" t="e">
        <f>VLOOKUP(C1222,Active!C$21:E$973,3,FALSE)</f>
        <v>#N/A</v>
      </c>
      <c r="F1222" s="30" t="s">
        <v>425</v>
      </c>
      <c r="G1222" s="28" t="str">
        <f t="shared" si="112"/>
        <v>52786.719</v>
      </c>
      <c r="H1222" s="58">
        <f t="shared" si="113"/>
        <v>13351</v>
      </c>
      <c r="I1222" s="67" t="s">
        <v>3325</v>
      </c>
      <c r="J1222" s="68" t="s">
        <v>3326</v>
      </c>
      <c r="K1222" s="67">
        <v>13351</v>
      </c>
      <c r="L1222" s="67" t="s">
        <v>2695</v>
      </c>
      <c r="M1222" s="68" t="s">
        <v>441</v>
      </c>
      <c r="N1222" s="68"/>
      <c r="O1222" s="69" t="s">
        <v>2370</v>
      </c>
      <c r="P1222" s="69" t="s">
        <v>3304</v>
      </c>
    </row>
    <row r="1223" spans="1:16" ht="13.5" thickBot="1" x14ac:dyDescent="0.25">
      <c r="A1223" s="58" t="str">
        <f t="shared" si="108"/>
        <v> AOEB 9 </v>
      </c>
      <c r="B1223" s="30" t="str">
        <f t="shared" si="109"/>
        <v>I</v>
      </c>
      <c r="C1223" s="58">
        <f t="shared" si="110"/>
        <v>52822.705999999998</v>
      </c>
      <c r="D1223" s="28" t="str">
        <f t="shared" si="111"/>
        <v>vis</v>
      </c>
      <c r="E1223" s="66" t="e">
        <f>VLOOKUP(C1223,Active!C$21:E$973,3,FALSE)</f>
        <v>#N/A</v>
      </c>
      <c r="F1223" s="30" t="s">
        <v>425</v>
      </c>
      <c r="G1223" s="28" t="str">
        <f t="shared" si="112"/>
        <v>52822.706</v>
      </c>
      <c r="H1223" s="58">
        <f t="shared" si="113"/>
        <v>13395</v>
      </c>
      <c r="I1223" s="67" t="s">
        <v>3327</v>
      </c>
      <c r="J1223" s="68" t="s">
        <v>3328</v>
      </c>
      <c r="K1223" s="67">
        <v>13395</v>
      </c>
      <c r="L1223" s="67" t="s">
        <v>2881</v>
      </c>
      <c r="M1223" s="68" t="s">
        <v>441</v>
      </c>
      <c r="N1223" s="68"/>
      <c r="O1223" s="69" t="s">
        <v>3080</v>
      </c>
      <c r="P1223" s="69" t="s">
        <v>3304</v>
      </c>
    </row>
    <row r="1224" spans="1:16" ht="13.5" thickBot="1" x14ac:dyDescent="0.25">
      <c r="A1224" s="58" t="str">
        <f t="shared" si="108"/>
        <v> AOEB 9 </v>
      </c>
      <c r="B1224" s="30" t="str">
        <f t="shared" si="109"/>
        <v>I</v>
      </c>
      <c r="C1224" s="58">
        <f t="shared" si="110"/>
        <v>52885.707000000002</v>
      </c>
      <c r="D1224" s="28" t="str">
        <f t="shared" si="111"/>
        <v>vis</v>
      </c>
      <c r="E1224" s="66" t="e">
        <f>VLOOKUP(C1224,Active!C$21:E$973,3,FALSE)</f>
        <v>#N/A</v>
      </c>
      <c r="F1224" s="30" t="s">
        <v>425</v>
      </c>
      <c r="G1224" s="28" t="str">
        <f t="shared" si="112"/>
        <v>52885.707</v>
      </c>
      <c r="H1224" s="58">
        <f t="shared" si="113"/>
        <v>13472</v>
      </c>
      <c r="I1224" s="67" t="s">
        <v>3337</v>
      </c>
      <c r="J1224" s="68" t="s">
        <v>3338</v>
      </c>
      <c r="K1224" s="67">
        <v>13472</v>
      </c>
      <c r="L1224" s="67" t="s">
        <v>1</v>
      </c>
      <c r="M1224" s="68" t="s">
        <v>441</v>
      </c>
      <c r="N1224" s="68"/>
      <c r="O1224" s="69" t="s">
        <v>3080</v>
      </c>
      <c r="P1224" s="69" t="s">
        <v>3304</v>
      </c>
    </row>
    <row r="1225" spans="1:16" ht="13.5" thickBot="1" x14ac:dyDescent="0.25">
      <c r="A1225" s="58" t="str">
        <f t="shared" si="108"/>
        <v>VSB 42 </v>
      </c>
      <c r="B1225" s="30" t="str">
        <f t="shared" si="109"/>
        <v>I</v>
      </c>
      <c r="C1225" s="58">
        <f t="shared" si="110"/>
        <v>52897.974999999999</v>
      </c>
      <c r="D1225" s="28" t="str">
        <f t="shared" si="111"/>
        <v>vis</v>
      </c>
      <c r="E1225" s="66" t="e">
        <f>VLOOKUP(C1225,Active!C$21:E$973,3,FALSE)</f>
        <v>#N/A</v>
      </c>
      <c r="F1225" s="30" t="s">
        <v>425</v>
      </c>
      <c r="G1225" s="28" t="str">
        <f t="shared" si="112"/>
        <v>52897.975</v>
      </c>
      <c r="H1225" s="58">
        <f t="shared" si="113"/>
        <v>13487</v>
      </c>
      <c r="I1225" s="67" t="s">
        <v>3339</v>
      </c>
      <c r="J1225" s="68" t="s">
        <v>3340</v>
      </c>
      <c r="K1225" s="67">
        <v>13487</v>
      </c>
      <c r="L1225" s="67" t="s">
        <v>1276</v>
      </c>
      <c r="M1225" s="68" t="s">
        <v>441</v>
      </c>
      <c r="N1225" s="68"/>
      <c r="O1225" s="69" t="s">
        <v>3244</v>
      </c>
      <c r="P1225" s="70" t="s">
        <v>3341</v>
      </c>
    </row>
    <row r="1226" spans="1:16" ht="13.5" thickBot="1" x14ac:dyDescent="0.25">
      <c r="A1226" s="58" t="str">
        <f t="shared" si="108"/>
        <v> AOEB 9 </v>
      </c>
      <c r="B1226" s="30" t="str">
        <f t="shared" si="109"/>
        <v>I</v>
      </c>
      <c r="C1226" s="58">
        <f t="shared" si="110"/>
        <v>52908.61</v>
      </c>
      <c r="D1226" s="28" t="str">
        <f t="shared" si="111"/>
        <v>vis</v>
      </c>
      <c r="E1226" s="66" t="e">
        <f>VLOOKUP(C1226,Active!C$21:E$973,3,FALSE)</f>
        <v>#N/A</v>
      </c>
      <c r="F1226" s="30" t="s">
        <v>425</v>
      </c>
      <c r="G1226" s="28" t="str">
        <f t="shared" si="112"/>
        <v>52908.610</v>
      </c>
      <c r="H1226" s="58">
        <f t="shared" si="113"/>
        <v>13500</v>
      </c>
      <c r="I1226" s="67" t="s">
        <v>3342</v>
      </c>
      <c r="J1226" s="68" t="s">
        <v>3343</v>
      </c>
      <c r="K1226" s="67">
        <v>13500</v>
      </c>
      <c r="L1226" s="67" t="s">
        <v>1276</v>
      </c>
      <c r="M1226" s="68" t="s">
        <v>441</v>
      </c>
      <c r="N1226" s="68"/>
      <c r="O1226" s="69" t="s">
        <v>1221</v>
      </c>
      <c r="P1226" s="69" t="s">
        <v>3304</v>
      </c>
    </row>
    <row r="1227" spans="1:16" ht="13.5" thickBot="1" x14ac:dyDescent="0.25">
      <c r="A1227" s="58" t="str">
        <f t="shared" ref="A1227:A1258" si="114">P1227</f>
        <v> AOEB 11 </v>
      </c>
      <c r="B1227" s="30" t="str">
        <f t="shared" ref="B1227:B1258" si="115">IF(H1227=INT(H1227),"I","II")</f>
        <v>I</v>
      </c>
      <c r="C1227" s="58">
        <f t="shared" ref="C1227:C1258" si="116">1*G1227</f>
        <v>53109.858</v>
      </c>
      <c r="D1227" s="28" t="str">
        <f t="shared" ref="D1227:D1258" si="117">VLOOKUP(F1227,I$1:J$5,2,FALSE)</f>
        <v>vis</v>
      </c>
      <c r="E1227" s="66" t="e">
        <f>VLOOKUP(C1227,Active!C$21:E$973,3,FALSE)</f>
        <v>#N/A</v>
      </c>
      <c r="F1227" s="30" t="s">
        <v>425</v>
      </c>
      <c r="G1227" s="28" t="str">
        <f t="shared" ref="G1227:G1258" si="118">MID(I1227,3,LEN(I1227)-3)</f>
        <v>53109.858</v>
      </c>
      <c r="H1227" s="58">
        <f t="shared" ref="H1227:H1258" si="119">1*K1227</f>
        <v>13746</v>
      </c>
      <c r="I1227" s="67" t="s">
        <v>3344</v>
      </c>
      <c r="J1227" s="68" t="s">
        <v>3345</v>
      </c>
      <c r="K1227" s="67">
        <v>13746</v>
      </c>
      <c r="L1227" s="67" t="s">
        <v>2881</v>
      </c>
      <c r="M1227" s="68" t="s">
        <v>441</v>
      </c>
      <c r="N1227" s="68"/>
      <c r="O1227" s="69" t="s">
        <v>3080</v>
      </c>
      <c r="P1227" s="69" t="s">
        <v>3346</v>
      </c>
    </row>
    <row r="1228" spans="1:16" ht="13.5" thickBot="1" x14ac:dyDescent="0.25">
      <c r="A1228" s="58" t="str">
        <f t="shared" si="114"/>
        <v>IBVS 5602 </v>
      </c>
      <c r="B1228" s="30" t="str">
        <f t="shared" si="115"/>
        <v>I</v>
      </c>
      <c r="C1228" s="58">
        <f t="shared" si="116"/>
        <v>53145.859199999999</v>
      </c>
      <c r="D1228" s="28" t="str">
        <f t="shared" si="117"/>
        <v>vis</v>
      </c>
      <c r="E1228" s="66" t="e">
        <f>VLOOKUP(C1228,Active!C$21:E$973,3,FALSE)</f>
        <v>#N/A</v>
      </c>
      <c r="F1228" s="30" t="s">
        <v>425</v>
      </c>
      <c r="G1228" s="28" t="str">
        <f t="shared" si="118"/>
        <v>53145.8592</v>
      </c>
      <c r="H1228" s="58">
        <f t="shared" si="119"/>
        <v>13790</v>
      </c>
      <c r="I1228" s="67" t="s">
        <v>3347</v>
      </c>
      <c r="J1228" s="68" t="s">
        <v>3348</v>
      </c>
      <c r="K1228" s="67">
        <v>13790</v>
      </c>
      <c r="L1228" s="67" t="s">
        <v>3349</v>
      </c>
      <c r="M1228" s="68" t="s">
        <v>892</v>
      </c>
      <c r="N1228" s="68" t="s">
        <v>893</v>
      </c>
      <c r="O1228" s="69" t="s">
        <v>3227</v>
      </c>
      <c r="P1228" s="70" t="s">
        <v>3350</v>
      </c>
    </row>
    <row r="1229" spans="1:16" ht="13.5" thickBot="1" x14ac:dyDescent="0.25">
      <c r="A1229" s="58" t="str">
        <f t="shared" si="114"/>
        <v> AOEB 9 </v>
      </c>
      <c r="B1229" s="30" t="str">
        <f t="shared" si="115"/>
        <v>I</v>
      </c>
      <c r="C1229" s="58">
        <f t="shared" si="116"/>
        <v>53164.674899999998</v>
      </c>
      <c r="D1229" s="28" t="str">
        <f t="shared" si="117"/>
        <v>vis</v>
      </c>
      <c r="E1229" s="66" t="e">
        <f>VLOOKUP(C1229,Active!C$21:E$973,3,FALSE)</f>
        <v>#N/A</v>
      </c>
      <c r="F1229" s="30" t="s">
        <v>425</v>
      </c>
      <c r="G1229" s="28" t="str">
        <f t="shared" si="118"/>
        <v>53164.6749</v>
      </c>
      <c r="H1229" s="58">
        <f t="shared" si="119"/>
        <v>13813</v>
      </c>
      <c r="I1229" s="67" t="s">
        <v>3351</v>
      </c>
      <c r="J1229" s="68" t="s">
        <v>3352</v>
      </c>
      <c r="K1229" s="67">
        <v>13813</v>
      </c>
      <c r="L1229" s="67" t="s">
        <v>3353</v>
      </c>
      <c r="M1229" s="68" t="s">
        <v>2915</v>
      </c>
      <c r="N1229" s="68" t="s">
        <v>3173</v>
      </c>
      <c r="O1229" s="69" t="s">
        <v>3354</v>
      </c>
      <c r="P1229" s="69" t="s">
        <v>3304</v>
      </c>
    </row>
    <row r="1230" spans="1:16" ht="13.5" thickBot="1" x14ac:dyDescent="0.25">
      <c r="A1230" s="58" t="str">
        <f t="shared" si="114"/>
        <v> AOEB 9 </v>
      </c>
      <c r="B1230" s="30" t="str">
        <f t="shared" si="115"/>
        <v>I</v>
      </c>
      <c r="C1230" s="58">
        <f t="shared" si="116"/>
        <v>53168.769</v>
      </c>
      <c r="D1230" s="28" t="str">
        <f t="shared" si="117"/>
        <v>vis</v>
      </c>
      <c r="E1230" s="66" t="e">
        <f>VLOOKUP(C1230,Active!C$21:E$973,3,FALSE)</f>
        <v>#N/A</v>
      </c>
      <c r="F1230" s="30" t="s">
        <v>425</v>
      </c>
      <c r="G1230" s="28" t="str">
        <f t="shared" si="118"/>
        <v>53168.769</v>
      </c>
      <c r="H1230" s="58">
        <f t="shared" si="119"/>
        <v>13818</v>
      </c>
      <c r="I1230" s="67" t="s">
        <v>3355</v>
      </c>
      <c r="J1230" s="68" t="s">
        <v>3356</v>
      </c>
      <c r="K1230" s="67">
        <v>13818</v>
      </c>
      <c r="L1230" s="67" t="s">
        <v>1</v>
      </c>
      <c r="M1230" s="68" t="s">
        <v>441</v>
      </c>
      <c r="N1230" s="68"/>
      <c r="O1230" s="69" t="s">
        <v>1922</v>
      </c>
      <c r="P1230" s="69" t="s">
        <v>3304</v>
      </c>
    </row>
    <row r="1231" spans="1:16" ht="13.5" thickBot="1" x14ac:dyDescent="0.25">
      <c r="A1231" s="58" t="str">
        <f t="shared" si="114"/>
        <v> AOEB 11 </v>
      </c>
      <c r="B1231" s="30" t="str">
        <f t="shared" si="115"/>
        <v>I</v>
      </c>
      <c r="C1231" s="58">
        <f t="shared" si="116"/>
        <v>53200.671000000002</v>
      </c>
      <c r="D1231" s="28" t="str">
        <f t="shared" si="117"/>
        <v>vis</v>
      </c>
      <c r="E1231" s="66" t="e">
        <f>VLOOKUP(C1231,Active!C$21:E$973,3,FALSE)</f>
        <v>#N/A</v>
      </c>
      <c r="F1231" s="30" t="s">
        <v>425</v>
      </c>
      <c r="G1231" s="28" t="str">
        <f t="shared" si="118"/>
        <v>53200.671</v>
      </c>
      <c r="H1231" s="58">
        <f t="shared" si="119"/>
        <v>13857</v>
      </c>
      <c r="I1231" s="67" t="s">
        <v>3361</v>
      </c>
      <c r="J1231" s="68" t="s">
        <v>3362</v>
      </c>
      <c r="K1231" s="67">
        <v>13857</v>
      </c>
      <c r="L1231" s="67" t="s">
        <v>1276</v>
      </c>
      <c r="M1231" s="68" t="s">
        <v>441</v>
      </c>
      <c r="N1231" s="68"/>
      <c r="O1231" s="69" t="s">
        <v>3080</v>
      </c>
      <c r="P1231" s="69" t="s">
        <v>3346</v>
      </c>
    </row>
    <row r="1232" spans="1:16" ht="13.5" thickBot="1" x14ac:dyDescent="0.25">
      <c r="A1232" s="58" t="str">
        <f t="shared" si="114"/>
        <v>OEJV 0074 </v>
      </c>
      <c r="B1232" s="30" t="str">
        <f t="shared" si="115"/>
        <v>I</v>
      </c>
      <c r="C1232" s="58">
        <f t="shared" si="116"/>
        <v>53224.4</v>
      </c>
      <c r="D1232" s="28" t="str">
        <f t="shared" si="117"/>
        <v>vis</v>
      </c>
      <c r="E1232" s="66" t="e">
        <f>VLOOKUP(C1232,Active!C$21:E$973,3,FALSE)</f>
        <v>#N/A</v>
      </c>
      <c r="F1232" s="30" t="s">
        <v>425</v>
      </c>
      <c r="G1232" s="28" t="str">
        <f t="shared" si="118"/>
        <v>53224.400</v>
      </c>
      <c r="H1232" s="58">
        <f t="shared" si="119"/>
        <v>13886</v>
      </c>
      <c r="I1232" s="67" t="s">
        <v>3366</v>
      </c>
      <c r="J1232" s="68" t="s">
        <v>3367</v>
      </c>
      <c r="K1232" s="67">
        <v>13886</v>
      </c>
      <c r="L1232" s="67" t="s">
        <v>1</v>
      </c>
      <c r="M1232" s="68" t="s">
        <v>441</v>
      </c>
      <c r="N1232" s="68"/>
      <c r="O1232" s="69" t="s">
        <v>3368</v>
      </c>
      <c r="P1232" s="70" t="s">
        <v>3259</v>
      </c>
    </row>
    <row r="1233" spans="1:16" ht="13.5" thickBot="1" x14ac:dyDescent="0.25">
      <c r="A1233" s="58" t="str">
        <f t="shared" si="114"/>
        <v> AOEB 11 </v>
      </c>
      <c r="B1233" s="30" t="str">
        <f t="shared" si="115"/>
        <v>I</v>
      </c>
      <c r="C1233" s="58">
        <f t="shared" si="116"/>
        <v>53259.576999999997</v>
      </c>
      <c r="D1233" s="28" t="str">
        <f t="shared" si="117"/>
        <v>vis</v>
      </c>
      <c r="E1233" s="66" t="e">
        <f>VLOOKUP(C1233,Active!C$21:E$973,3,FALSE)</f>
        <v>#N/A</v>
      </c>
      <c r="F1233" s="30" t="s">
        <v>425</v>
      </c>
      <c r="G1233" s="28" t="str">
        <f t="shared" si="118"/>
        <v>53259.577</v>
      </c>
      <c r="H1233" s="58">
        <f t="shared" si="119"/>
        <v>13929</v>
      </c>
      <c r="I1233" s="67" t="s">
        <v>3369</v>
      </c>
      <c r="J1233" s="68" t="s">
        <v>3370</v>
      </c>
      <c r="K1233" s="67">
        <v>13929</v>
      </c>
      <c r="L1233" s="67" t="s">
        <v>2518</v>
      </c>
      <c r="M1233" s="68" t="s">
        <v>441</v>
      </c>
      <c r="N1233" s="68"/>
      <c r="O1233" s="69" t="s">
        <v>3371</v>
      </c>
      <c r="P1233" s="69" t="s">
        <v>3346</v>
      </c>
    </row>
    <row r="1234" spans="1:16" ht="13.5" thickBot="1" x14ac:dyDescent="0.25">
      <c r="A1234" s="58" t="str">
        <f t="shared" si="114"/>
        <v> AOEB 11 </v>
      </c>
      <c r="B1234" s="30" t="str">
        <f t="shared" si="115"/>
        <v>I</v>
      </c>
      <c r="C1234" s="58">
        <f t="shared" si="116"/>
        <v>53263.67</v>
      </c>
      <c r="D1234" s="28" t="str">
        <f t="shared" si="117"/>
        <v>vis</v>
      </c>
      <c r="E1234" s="66" t="e">
        <f>VLOOKUP(C1234,Active!C$21:E$973,3,FALSE)</f>
        <v>#N/A</v>
      </c>
      <c r="F1234" s="30" t="s">
        <v>425</v>
      </c>
      <c r="G1234" s="28" t="str">
        <f t="shared" si="118"/>
        <v>53263.670</v>
      </c>
      <c r="H1234" s="58">
        <f t="shared" si="119"/>
        <v>13934</v>
      </c>
      <c r="I1234" s="67" t="s">
        <v>3372</v>
      </c>
      <c r="J1234" s="68" t="s">
        <v>3373</v>
      </c>
      <c r="K1234" s="67">
        <v>13934</v>
      </c>
      <c r="L1234" s="67" t="s">
        <v>2521</v>
      </c>
      <c r="M1234" s="68" t="s">
        <v>441</v>
      </c>
      <c r="N1234" s="68"/>
      <c r="O1234" s="69" t="s">
        <v>2370</v>
      </c>
      <c r="P1234" s="69" t="s">
        <v>3346</v>
      </c>
    </row>
    <row r="1235" spans="1:16" ht="13.5" thickBot="1" x14ac:dyDescent="0.25">
      <c r="A1235" s="58" t="str">
        <f t="shared" si="114"/>
        <v> AOEB 11 </v>
      </c>
      <c r="B1235" s="30" t="str">
        <f t="shared" si="115"/>
        <v>I</v>
      </c>
      <c r="C1235" s="58">
        <f t="shared" si="116"/>
        <v>53268.576999999997</v>
      </c>
      <c r="D1235" s="28" t="str">
        <f t="shared" si="117"/>
        <v>vis</v>
      </c>
      <c r="E1235" s="66" t="e">
        <f>VLOOKUP(C1235,Active!C$21:E$973,3,FALSE)</f>
        <v>#N/A</v>
      </c>
      <c r="F1235" s="30" t="s">
        <v>425</v>
      </c>
      <c r="G1235" s="28" t="str">
        <f t="shared" si="118"/>
        <v>53268.577</v>
      </c>
      <c r="H1235" s="58">
        <f t="shared" si="119"/>
        <v>13940</v>
      </c>
      <c r="I1235" s="67" t="s">
        <v>3374</v>
      </c>
      <c r="J1235" s="68" t="s">
        <v>3375</v>
      </c>
      <c r="K1235" s="67">
        <v>13940</v>
      </c>
      <c r="L1235" s="67" t="s">
        <v>1</v>
      </c>
      <c r="M1235" s="68" t="s">
        <v>441</v>
      </c>
      <c r="N1235" s="68"/>
      <c r="O1235" s="69" t="s">
        <v>1247</v>
      </c>
      <c r="P1235" s="69" t="s">
        <v>3346</v>
      </c>
    </row>
    <row r="1236" spans="1:16" ht="13.5" thickBot="1" x14ac:dyDescent="0.25">
      <c r="A1236" s="58" t="str">
        <f t="shared" si="114"/>
        <v> AOEB 11 </v>
      </c>
      <c r="B1236" s="30" t="str">
        <f t="shared" si="115"/>
        <v>I</v>
      </c>
      <c r="C1236" s="58">
        <f t="shared" si="116"/>
        <v>53272.664400000001</v>
      </c>
      <c r="D1236" s="28" t="str">
        <f t="shared" si="117"/>
        <v>vis</v>
      </c>
      <c r="E1236" s="66" t="e">
        <f>VLOOKUP(C1236,Active!C$21:E$973,3,FALSE)</f>
        <v>#N/A</v>
      </c>
      <c r="F1236" s="30" t="s">
        <v>425</v>
      </c>
      <c r="G1236" s="28" t="str">
        <f t="shared" si="118"/>
        <v>53272.6644</v>
      </c>
      <c r="H1236" s="58">
        <f t="shared" si="119"/>
        <v>13945</v>
      </c>
      <c r="I1236" s="67" t="s">
        <v>3376</v>
      </c>
      <c r="J1236" s="68" t="s">
        <v>3377</v>
      </c>
      <c r="K1236" s="67">
        <v>13945</v>
      </c>
      <c r="L1236" s="67" t="s">
        <v>3349</v>
      </c>
      <c r="M1236" s="68" t="s">
        <v>2915</v>
      </c>
      <c r="N1236" s="68" t="s">
        <v>3173</v>
      </c>
      <c r="O1236" s="69" t="s">
        <v>1541</v>
      </c>
      <c r="P1236" s="69" t="s">
        <v>3346</v>
      </c>
    </row>
    <row r="1237" spans="1:16" ht="13.5" thickBot="1" x14ac:dyDescent="0.25">
      <c r="A1237" s="58" t="str">
        <f t="shared" si="114"/>
        <v>VSB 44 </v>
      </c>
      <c r="B1237" s="30" t="str">
        <f t="shared" si="115"/>
        <v>I</v>
      </c>
      <c r="C1237" s="58">
        <f t="shared" si="116"/>
        <v>53477.190300000002</v>
      </c>
      <c r="D1237" s="28" t="str">
        <f t="shared" si="117"/>
        <v>vis</v>
      </c>
      <c r="E1237" s="66" t="e">
        <f>VLOOKUP(C1237,Active!C$21:E$973,3,FALSE)</f>
        <v>#N/A</v>
      </c>
      <c r="F1237" s="30" t="s">
        <v>425</v>
      </c>
      <c r="G1237" s="28" t="str">
        <f t="shared" si="118"/>
        <v>53477.1903</v>
      </c>
      <c r="H1237" s="58">
        <f t="shared" si="119"/>
        <v>14195</v>
      </c>
      <c r="I1237" s="67" t="s">
        <v>3378</v>
      </c>
      <c r="J1237" s="68" t="s">
        <v>3379</v>
      </c>
      <c r="K1237" s="67">
        <v>14195</v>
      </c>
      <c r="L1237" s="67" t="s">
        <v>3380</v>
      </c>
      <c r="M1237" s="68" t="s">
        <v>892</v>
      </c>
      <c r="N1237" s="68" t="s">
        <v>893</v>
      </c>
      <c r="O1237" s="69" t="s">
        <v>3381</v>
      </c>
      <c r="P1237" s="70" t="s">
        <v>3382</v>
      </c>
    </row>
    <row r="1238" spans="1:16" ht="13.5" thickBot="1" x14ac:dyDescent="0.25">
      <c r="A1238" s="58" t="str">
        <f t="shared" si="114"/>
        <v> AOEB 11 </v>
      </c>
      <c r="B1238" s="30" t="str">
        <f t="shared" si="115"/>
        <v>I</v>
      </c>
      <c r="C1238" s="58">
        <f t="shared" si="116"/>
        <v>53528.73</v>
      </c>
      <c r="D1238" s="28" t="str">
        <f t="shared" si="117"/>
        <v>vis</v>
      </c>
      <c r="E1238" s="66" t="e">
        <f>VLOOKUP(C1238,Active!C$21:E$973,3,FALSE)</f>
        <v>#N/A</v>
      </c>
      <c r="F1238" s="30" t="s">
        <v>425</v>
      </c>
      <c r="G1238" s="28" t="str">
        <f t="shared" si="118"/>
        <v>53528.730</v>
      </c>
      <c r="H1238" s="58">
        <f t="shared" si="119"/>
        <v>14258</v>
      </c>
      <c r="I1238" s="67" t="s">
        <v>3383</v>
      </c>
      <c r="J1238" s="68" t="s">
        <v>3384</v>
      </c>
      <c r="K1238" s="67">
        <v>14258</v>
      </c>
      <c r="L1238" s="67" t="s">
        <v>2954</v>
      </c>
      <c r="M1238" s="68" t="s">
        <v>441</v>
      </c>
      <c r="N1238" s="68"/>
      <c r="O1238" s="69" t="s">
        <v>3080</v>
      </c>
      <c r="P1238" s="69" t="s">
        <v>3346</v>
      </c>
    </row>
    <row r="1239" spans="1:16" ht="13.5" thickBot="1" x14ac:dyDescent="0.25">
      <c r="A1239" s="58" t="str">
        <f t="shared" si="114"/>
        <v> AOEB 11 </v>
      </c>
      <c r="B1239" s="30" t="str">
        <f t="shared" si="115"/>
        <v>I</v>
      </c>
      <c r="C1239" s="58">
        <f t="shared" si="116"/>
        <v>53560.639000000003</v>
      </c>
      <c r="D1239" s="28" t="str">
        <f t="shared" si="117"/>
        <v>vis</v>
      </c>
      <c r="E1239" s="66" t="e">
        <f>VLOOKUP(C1239,Active!C$21:E$973,3,FALSE)</f>
        <v>#N/A</v>
      </c>
      <c r="F1239" s="30" t="s">
        <v>425</v>
      </c>
      <c r="G1239" s="28" t="str">
        <f t="shared" si="118"/>
        <v>53560.639</v>
      </c>
      <c r="H1239" s="58">
        <f t="shared" si="119"/>
        <v>14297</v>
      </c>
      <c r="I1239" s="67" t="s">
        <v>3395</v>
      </c>
      <c r="J1239" s="68" t="s">
        <v>3396</v>
      </c>
      <c r="K1239" s="67">
        <v>14297</v>
      </c>
      <c r="L1239" s="67" t="s">
        <v>2521</v>
      </c>
      <c r="M1239" s="68" t="s">
        <v>441</v>
      </c>
      <c r="N1239" s="68"/>
      <c r="O1239" s="69" t="s">
        <v>1247</v>
      </c>
      <c r="P1239" s="69" t="s">
        <v>3346</v>
      </c>
    </row>
    <row r="1240" spans="1:16" ht="13.5" thickBot="1" x14ac:dyDescent="0.25">
      <c r="A1240" s="58" t="str">
        <f t="shared" si="114"/>
        <v> AOEB 11 </v>
      </c>
      <c r="B1240" s="30" t="str">
        <f t="shared" si="115"/>
        <v>I</v>
      </c>
      <c r="C1240" s="58">
        <f t="shared" si="116"/>
        <v>53673.538</v>
      </c>
      <c r="D1240" s="28" t="str">
        <f t="shared" si="117"/>
        <v>vis</v>
      </c>
      <c r="E1240" s="66" t="e">
        <f>VLOOKUP(C1240,Active!C$21:E$973,3,FALSE)</f>
        <v>#N/A</v>
      </c>
      <c r="F1240" s="30" t="s">
        <v>425</v>
      </c>
      <c r="G1240" s="28" t="str">
        <f t="shared" si="118"/>
        <v>53673.538</v>
      </c>
      <c r="H1240" s="58">
        <f t="shared" si="119"/>
        <v>14435</v>
      </c>
      <c r="I1240" s="67" t="s">
        <v>3399</v>
      </c>
      <c r="J1240" s="68" t="s">
        <v>3400</v>
      </c>
      <c r="K1240" s="67">
        <v>14435</v>
      </c>
      <c r="L1240" s="67" t="s">
        <v>2695</v>
      </c>
      <c r="M1240" s="68" t="s">
        <v>441</v>
      </c>
      <c r="N1240" s="68"/>
      <c r="O1240" s="69" t="s">
        <v>3080</v>
      </c>
      <c r="P1240" s="69" t="s">
        <v>3346</v>
      </c>
    </row>
    <row r="1241" spans="1:16" ht="13.5" thickBot="1" x14ac:dyDescent="0.25">
      <c r="A1241" s="58" t="str">
        <f t="shared" si="114"/>
        <v> AOEB 12 </v>
      </c>
      <c r="B1241" s="30" t="str">
        <f t="shared" si="115"/>
        <v>I</v>
      </c>
      <c r="C1241" s="58">
        <f t="shared" si="116"/>
        <v>53874.786699999997</v>
      </c>
      <c r="D1241" s="28" t="str">
        <f t="shared" si="117"/>
        <v>vis</v>
      </c>
      <c r="E1241" s="66" t="e">
        <f>VLOOKUP(C1241,Active!C$21:E$973,3,FALSE)</f>
        <v>#N/A</v>
      </c>
      <c r="F1241" s="30" t="s">
        <v>425</v>
      </c>
      <c r="G1241" s="28" t="str">
        <f t="shared" si="118"/>
        <v>53874.7867</v>
      </c>
      <c r="H1241" s="58">
        <f t="shared" si="119"/>
        <v>14681</v>
      </c>
      <c r="I1241" s="67" t="s">
        <v>3401</v>
      </c>
      <c r="J1241" s="68" t="s">
        <v>3402</v>
      </c>
      <c r="K1241" s="67">
        <v>14681</v>
      </c>
      <c r="L1241" s="67" t="s">
        <v>3403</v>
      </c>
      <c r="M1241" s="68" t="s">
        <v>2915</v>
      </c>
      <c r="N1241" s="68" t="s">
        <v>3173</v>
      </c>
      <c r="O1241" s="69" t="s">
        <v>3404</v>
      </c>
      <c r="P1241" s="69" t="s">
        <v>3405</v>
      </c>
    </row>
    <row r="1242" spans="1:16" ht="13.5" thickBot="1" x14ac:dyDescent="0.25">
      <c r="A1242" s="58" t="str">
        <f t="shared" si="114"/>
        <v>BAVM 187 </v>
      </c>
      <c r="B1242" s="30" t="str">
        <f t="shared" si="115"/>
        <v>I</v>
      </c>
      <c r="C1242" s="58">
        <f t="shared" si="116"/>
        <v>53948.421000000002</v>
      </c>
      <c r="D1242" s="28" t="str">
        <f t="shared" si="117"/>
        <v>vis</v>
      </c>
      <c r="E1242" s="66" t="e">
        <f>VLOOKUP(C1242,Active!C$21:E$973,3,FALSE)</f>
        <v>#N/A</v>
      </c>
      <c r="F1242" s="30" t="s">
        <v>425</v>
      </c>
      <c r="G1242" s="28" t="str">
        <f t="shared" si="118"/>
        <v>53948.421</v>
      </c>
      <c r="H1242" s="58">
        <f t="shared" si="119"/>
        <v>14771</v>
      </c>
      <c r="I1242" s="67" t="s">
        <v>3412</v>
      </c>
      <c r="J1242" s="68" t="s">
        <v>3413</v>
      </c>
      <c r="K1242" s="67" t="s">
        <v>3414</v>
      </c>
      <c r="L1242" s="67" t="s">
        <v>1424</v>
      </c>
      <c r="M1242" s="68" t="s">
        <v>441</v>
      </c>
      <c r="N1242" s="68"/>
      <c r="O1242" s="69" t="s">
        <v>3415</v>
      </c>
      <c r="P1242" s="70" t="s">
        <v>3416</v>
      </c>
    </row>
    <row r="1243" spans="1:16" ht="13.5" thickBot="1" x14ac:dyDescent="0.25">
      <c r="A1243" s="58" t="str">
        <f t="shared" si="114"/>
        <v> AOEB 12 </v>
      </c>
      <c r="B1243" s="30" t="str">
        <f t="shared" si="115"/>
        <v>I</v>
      </c>
      <c r="C1243" s="58">
        <f t="shared" si="116"/>
        <v>53960.686699999998</v>
      </c>
      <c r="D1243" s="28" t="str">
        <f t="shared" si="117"/>
        <v>vis</v>
      </c>
      <c r="E1243" s="66" t="e">
        <f>VLOOKUP(C1243,Active!C$21:E$973,3,FALSE)</f>
        <v>#N/A</v>
      </c>
      <c r="F1243" s="30" t="s">
        <v>425</v>
      </c>
      <c r="G1243" s="28" t="str">
        <f t="shared" si="118"/>
        <v>53960.6867</v>
      </c>
      <c r="H1243" s="58">
        <f t="shared" si="119"/>
        <v>14786</v>
      </c>
      <c r="I1243" s="67" t="s">
        <v>3417</v>
      </c>
      <c r="J1243" s="68" t="s">
        <v>3418</v>
      </c>
      <c r="K1243" s="67" t="s">
        <v>3419</v>
      </c>
      <c r="L1243" s="67" t="s">
        <v>3420</v>
      </c>
      <c r="M1243" s="68" t="s">
        <v>2915</v>
      </c>
      <c r="N1243" s="68" t="s">
        <v>3173</v>
      </c>
      <c r="O1243" s="69" t="s">
        <v>3404</v>
      </c>
      <c r="P1243" s="69" t="s">
        <v>3405</v>
      </c>
    </row>
    <row r="1244" spans="1:16" ht="13.5" thickBot="1" x14ac:dyDescent="0.25">
      <c r="A1244" s="58" t="str">
        <f t="shared" si="114"/>
        <v>VSB 45 </v>
      </c>
      <c r="B1244" s="30" t="str">
        <f t="shared" si="115"/>
        <v>I</v>
      </c>
      <c r="C1244" s="58">
        <f t="shared" si="116"/>
        <v>54008.957000000002</v>
      </c>
      <c r="D1244" s="28" t="str">
        <f t="shared" si="117"/>
        <v>vis</v>
      </c>
      <c r="E1244" s="66" t="e">
        <f>VLOOKUP(C1244,Active!C$21:E$973,3,FALSE)</f>
        <v>#N/A</v>
      </c>
      <c r="F1244" s="30" t="s">
        <v>425</v>
      </c>
      <c r="G1244" s="28" t="str">
        <f t="shared" si="118"/>
        <v>54008.957</v>
      </c>
      <c r="H1244" s="58">
        <f t="shared" si="119"/>
        <v>14845</v>
      </c>
      <c r="I1244" s="67" t="s">
        <v>3421</v>
      </c>
      <c r="J1244" s="68" t="s">
        <v>3422</v>
      </c>
      <c r="K1244" s="67" t="s">
        <v>3423</v>
      </c>
      <c r="L1244" s="67" t="s">
        <v>2521</v>
      </c>
      <c r="M1244" s="68" t="s">
        <v>441</v>
      </c>
      <c r="N1244" s="68"/>
      <c r="O1244" s="69" t="s">
        <v>3424</v>
      </c>
      <c r="P1244" s="70" t="s">
        <v>3425</v>
      </c>
    </row>
    <row r="1245" spans="1:16" ht="13.5" thickBot="1" x14ac:dyDescent="0.25">
      <c r="A1245" s="58" t="str">
        <f t="shared" si="114"/>
        <v> AOEB 12 </v>
      </c>
      <c r="B1245" s="30" t="str">
        <f t="shared" si="115"/>
        <v>I</v>
      </c>
      <c r="C1245" s="58">
        <f t="shared" si="116"/>
        <v>54211.842299999997</v>
      </c>
      <c r="D1245" s="28" t="str">
        <f t="shared" si="117"/>
        <v>vis</v>
      </c>
      <c r="E1245" s="66" t="e">
        <f>VLOOKUP(C1245,Active!C$21:E$973,3,FALSE)</f>
        <v>#N/A</v>
      </c>
      <c r="F1245" s="30" t="s">
        <v>425</v>
      </c>
      <c r="G1245" s="28" t="str">
        <f t="shared" si="118"/>
        <v>54211.8423</v>
      </c>
      <c r="H1245" s="58">
        <f t="shared" si="119"/>
        <v>15093</v>
      </c>
      <c r="I1245" s="67" t="s">
        <v>3426</v>
      </c>
      <c r="J1245" s="68" t="s">
        <v>3427</v>
      </c>
      <c r="K1245" s="67" t="s">
        <v>3428</v>
      </c>
      <c r="L1245" s="67" t="s">
        <v>3429</v>
      </c>
      <c r="M1245" s="68" t="s">
        <v>2915</v>
      </c>
      <c r="N1245" s="68" t="s">
        <v>3173</v>
      </c>
      <c r="O1245" s="69" t="s">
        <v>1878</v>
      </c>
      <c r="P1245" s="69" t="s">
        <v>3405</v>
      </c>
    </row>
    <row r="1246" spans="1:16" ht="13.5" thickBot="1" x14ac:dyDescent="0.25">
      <c r="A1246" s="58" t="str">
        <f t="shared" si="114"/>
        <v> AOEB 12 </v>
      </c>
      <c r="B1246" s="30" t="str">
        <f t="shared" si="115"/>
        <v>I</v>
      </c>
      <c r="C1246" s="58">
        <f t="shared" si="116"/>
        <v>54238.839800000002</v>
      </c>
      <c r="D1246" s="28" t="str">
        <f t="shared" si="117"/>
        <v>vis</v>
      </c>
      <c r="E1246" s="66" t="e">
        <f>VLOOKUP(C1246,Active!C$21:E$973,3,FALSE)</f>
        <v>#N/A</v>
      </c>
      <c r="F1246" s="30" t="s">
        <v>425</v>
      </c>
      <c r="G1246" s="28" t="str">
        <f t="shared" si="118"/>
        <v>54238.8398</v>
      </c>
      <c r="H1246" s="58">
        <f t="shared" si="119"/>
        <v>15126</v>
      </c>
      <c r="I1246" s="67" t="s">
        <v>3430</v>
      </c>
      <c r="J1246" s="68" t="s">
        <v>3431</v>
      </c>
      <c r="K1246" s="67" t="s">
        <v>3432</v>
      </c>
      <c r="L1246" s="67" t="s">
        <v>3380</v>
      </c>
      <c r="M1246" s="68" t="s">
        <v>2915</v>
      </c>
      <c r="N1246" s="68" t="s">
        <v>3173</v>
      </c>
      <c r="O1246" s="69" t="s">
        <v>3354</v>
      </c>
      <c r="P1246" s="69" t="s">
        <v>3405</v>
      </c>
    </row>
    <row r="1247" spans="1:16" ht="13.5" thickBot="1" x14ac:dyDescent="0.25">
      <c r="A1247" s="58" t="str">
        <f t="shared" si="114"/>
        <v> AOEB 12 </v>
      </c>
      <c r="B1247" s="30" t="str">
        <f t="shared" si="115"/>
        <v>I</v>
      </c>
      <c r="C1247" s="58">
        <f t="shared" si="116"/>
        <v>54243.745999999999</v>
      </c>
      <c r="D1247" s="28" t="str">
        <f t="shared" si="117"/>
        <v>vis</v>
      </c>
      <c r="E1247" s="66" t="e">
        <f>VLOOKUP(C1247,Active!C$21:E$973,3,FALSE)</f>
        <v>#N/A</v>
      </c>
      <c r="F1247" s="30" t="s">
        <v>425</v>
      </c>
      <c r="G1247" s="28" t="str">
        <f t="shared" si="118"/>
        <v>54243.746</v>
      </c>
      <c r="H1247" s="58">
        <f t="shared" si="119"/>
        <v>15132</v>
      </c>
      <c r="I1247" s="67" t="s">
        <v>3433</v>
      </c>
      <c r="J1247" s="68" t="s">
        <v>3434</v>
      </c>
      <c r="K1247" s="67" t="s">
        <v>3435</v>
      </c>
      <c r="L1247" s="67" t="s">
        <v>1276</v>
      </c>
      <c r="M1247" s="68" t="s">
        <v>441</v>
      </c>
      <c r="N1247" s="68"/>
      <c r="O1247" s="69" t="s">
        <v>3080</v>
      </c>
      <c r="P1247" s="69" t="s">
        <v>3405</v>
      </c>
    </row>
    <row r="1248" spans="1:16" ht="13.5" thickBot="1" x14ac:dyDescent="0.25">
      <c r="A1248" s="58" t="str">
        <f t="shared" si="114"/>
        <v> AOEB 12 </v>
      </c>
      <c r="B1248" s="30" t="str">
        <f t="shared" si="115"/>
        <v>I</v>
      </c>
      <c r="C1248" s="58">
        <f t="shared" si="116"/>
        <v>54288.745999999999</v>
      </c>
      <c r="D1248" s="28" t="str">
        <f t="shared" si="117"/>
        <v>vis</v>
      </c>
      <c r="E1248" s="66" t="e">
        <f>VLOOKUP(C1248,Active!C$21:E$973,3,FALSE)</f>
        <v>#N/A</v>
      </c>
      <c r="F1248" s="30" t="s">
        <v>425</v>
      </c>
      <c r="G1248" s="28" t="str">
        <f t="shared" si="118"/>
        <v>54288.746</v>
      </c>
      <c r="H1248" s="58">
        <f t="shared" si="119"/>
        <v>15187</v>
      </c>
      <c r="I1248" s="67" t="s">
        <v>3436</v>
      </c>
      <c r="J1248" s="68" t="s">
        <v>3437</v>
      </c>
      <c r="K1248" s="67" t="s">
        <v>3438</v>
      </c>
      <c r="L1248" s="67" t="s">
        <v>1</v>
      </c>
      <c r="M1248" s="68" t="s">
        <v>441</v>
      </c>
      <c r="N1248" s="68"/>
      <c r="O1248" s="69" t="s">
        <v>3080</v>
      </c>
      <c r="P1248" s="69" t="s">
        <v>3405</v>
      </c>
    </row>
    <row r="1249" spans="1:16" ht="13.5" thickBot="1" x14ac:dyDescent="0.25">
      <c r="A1249" s="58" t="str">
        <f t="shared" si="114"/>
        <v> AOEB 12 </v>
      </c>
      <c r="B1249" s="30" t="str">
        <f t="shared" si="115"/>
        <v>I</v>
      </c>
      <c r="C1249" s="58">
        <f t="shared" si="116"/>
        <v>54297.743999999999</v>
      </c>
      <c r="D1249" s="28" t="str">
        <f t="shared" si="117"/>
        <v>vis</v>
      </c>
      <c r="E1249" s="66" t="e">
        <f>VLOOKUP(C1249,Active!C$21:E$973,3,FALSE)</f>
        <v>#N/A</v>
      </c>
      <c r="F1249" s="30" t="s">
        <v>425</v>
      </c>
      <c r="G1249" s="28" t="str">
        <f t="shared" si="118"/>
        <v>54297.744</v>
      </c>
      <c r="H1249" s="58">
        <f t="shared" si="119"/>
        <v>15198</v>
      </c>
      <c r="I1249" s="67" t="s">
        <v>3439</v>
      </c>
      <c r="J1249" s="68" t="s">
        <v>3440</v>
      </c>
      <c r="K1249" s="67" t="s">
        <v>3441</v>
      </c>
      <c r="L1249" s="67" t="s">
        <v>2518</v>
      </c>
      <c r="M1249" s="68" t="s">
        <v>441</v>
      </c>
      <c r="N1249" s="68"/>
      <c r="O1249" s="69" t="s">
        <v>3080</v>
      </c>
      <c r="P1249" s="69" t="s">
        <v>3405</v>
      </c>
    </row>
    <row r="1250" spans="1:16" ht="13.5" thickBot="1" x14ac:dyDescent="0.25">
      <c r="A1250" s="58" t="str">
        <f t="shared" si="114"/>
        <v> AOEB 12 </v>
      </c>
      <c r="B1250" s="30" t="str">
        <f t="shared" si="115"/>
        <v>I</v>
      </c>
      <c r="C1250" s="58">
        <f t="shared" si="116"/>
        <v>54301.833400000003</v>
      </c>
      <c r="D1250" s="28" t="str">
        <f t="shared" si="117"/>
        <v>vis</v>
      </c>
      <c r="E1250" s="66" t="e">
        <f>VLOOKUP(C1250,Active!C$21:E$973,3,FALSE)</f>
        <v>#N/A</v>
      </c>
      <c r="F1250" s="30" t="s">
        <v>425</v>
      </c>
      <c r="G1250" s="28" t="str">
        <f t="shared" si="118"/>
        <v>54301.8334</v>
      </c>
      <c r="H1250" s="58">
        <f t="shared" si="119"/>
        <v>15203</v>
      </c>
      <c r="I1250" s="67" t="s">
        <v>3442</v>
      </c>
      <c r="J1250" s="68" t="s">
        <v>3443</v>
      </c>
      <c r="K1250" s="67" t="s">
        <v>3444</v>
      </c>
      <c r="L1250" s="67" t="s">
        <v>3180</v>
      </c>
      <c r="M1250" s="68" t="s">
        <v>2915</v>
      </c>
      <c r="N1250" s="68" t="s">
        <v>3173</v>
      </c>
      <c r="O1250" s="69" t="s">
        <v>3445</v>
      </c>
      <c r="P1250" s="69" t="s">
        <v>3405</v>
      </c>
    </row>
    <row r="1251" spans="1:16" ht="13.5" thickBot="1" x14ac:dyDescent="0.25">
      <c r="A1251" s="58" t="str">
        <f t="shared" si="114"/>
        <v> AOEB 12 </v>
      </c>
      <c r="B1251" s="30" t="str">
        <f t="shared" si="115"/>
        <v>I</v>
      </c>
      <c r="C1251" s="58">
        <f t="shared" si="116"/>
        <v>54302.6512</v>
      </c>
      <c r="D1251" s="28" t="str">
        <f t="shared" si="117"/>
        <v>vis</v>
      </c>
      <c r="E1251" s="66" t="e">
        <f>VLOOKUP(C1251,Active!C$21:E$973,3,FALSE)</f>
        <v>#N/A</v>
      </c>
      <c r="F1251" s="30" t="s">
        <v>425</v>
      </c>
      <c r="G1251" s="28" t="str">
        <f t="shared" si="118"/>
        <v>54302.6512</v>
      </c>
      <c r="H1251" s="58">
        <f t="shared" si="119"/>
        <v>15204</v>
      </c>
      <c r="I1251" s="67" t="s">
        <v>3446</v>
      </c>
      <c r="J1251" s="68" t="s">
        <v>3447</v>
      </c>
      <c r="K1251" s="67" t="s">
        <v>3448</v>
      </c>
      <c r="L1251" s="67" t="s">
        <v>3429</v>
      </c>
      <c r="M1251" s="68" t="s">
        <v>2915</v>
      </c>
      <c r="N1251" s="68" t="s">
        <v>3173</v>
      </c>
      <c r="O1251" s="69" t="s">
        <v>1878</v>
      </c>
      <c r="P1251" s="69" t="s">
        <v>3405</v>
      </c>
    </row>
    <row r="1252" spans="1:16" ht="13.5" thickBot="1" x14ac:dyDescent="0.25">
      <c r="A1252" s="58" t="str">
        <f t="shared" si="114"/>
        <v>VSB 46 </v>
      </c>
      <c r="B1252" s="30" t="str">
        <f t="shared" si="115"/>
        <v>I</v>
      </c>
      <c r="C1252" s="58">
        <f t="shared" si="116"/>
        <v>54395.915000000001</v>
      </c>
      <c r="D1252" s="28" t="str">
        <f t="shared" si="117"/>
        <v>vis</v>
      </c>
      <c r="E1252" s="66" t="e">
        <f>VLOOKUP(C1252,Active!C$21:E$973,3,FALSE)</f>
        <v>#N/A</v>
      </c>
      <c r="F1252" s="30" t="s">
        <v>425</v>
      </c>
      <c r="G1252" s="28" t="str">
        <f t="shared" si="118"/>
        <v>54395.915</v>
      </c>
      <c r="H1252" s="58">
        <f t="shared" si="119"/>
        <v>15318</v>
      </c>
      <c r="I1252" s="67" t="s">
        <v>3460</v>
      </c>
      <c r="J1252" s="68" t="s">
        <v>3461</v>
      </c>
      <c r="K1252" s="67" t="s">
        <v>3462</v>
      </c>
      <c r="L1252" s="67" t="s">
        <v>2954</v>
      </c>
      <c r="M1252" s="68" t="s">
        <v>441</v>
      </c>
      <c r="N1252" s="68"/>
      <c r="O1252" s="69" t="s">
        <v>3463</v>
      </c>
      <c r="P1252" s="70" t="s">
        <v>3464</v>
      </c>
    </row>
    <row r="1253" spans="1:16" ht="13.5" thickBot="1" x14ac:dyDescent="0.25">
      <c r="A1253" s="58" t="str">
        <f t="shared" si="114"/>
        <v>OEJV 0094 </v>
      </c>
      <c r="B1253" s="30" t="str">
        <f t="shared" si="115"/>
        <v>II</v>
      </c>
      <c r="C1253" s="58">
        <f t="shared" si="116"/>
        <v>54620.483200000002</v>
      </c>
      <c r="D1253" s="28" t="str">
        <f t="shared" si="117"/>
        <v>vis</v>
      </c>
      <c r="E1253" s="66" t="e">
        <f>VLOOKUP(C1253,Active!C$21:E$973,3,FALSE)</f>
        <v>#N/A</v>
      </c>
      <c r="F1253" s="30" t="s">
        <v>425</v>
      </c>
      <c r="G1253" s="28" t="str">
        <f t="shared" si="118"/>
        <v>54620.4832</v>
      </c>
      <c r="H1253" s="58">
        <f t="shared" si="119"/>
        <v>15592.5</v>
      </c>
      <c r="I1253" s="67" t="s">
        <v>3481</v>
      </c>
      <c r="J1253" s="68" t="s">
        <v>3482</v>
      </c>
      <c r="K1253" s="67" t="s">
        <v>3483</v>
      </c>
      <c r="L1253" s="67" t="s">
        <v>3408</v>
      </c>
      <c r="M1253" s="68" t="s">
        <v>2915</v>
      </c>
      <c r="N1253" s="68" t="s">
        <v>3388</v>
      </c>
      <c r="O1253" s="69" t="s">
        <v>3484</v>
      </c>
      <c r="P1253" s="70" t="s">
        <v>3485</v>
      </c>
    </row>
    <row r="1254" spans="1:16" ht="13.5" thickBot="1" x14ac:dyDescent="0.25">
      <c r="A1254" s="58" t="str">
        <f t="shared" si="114"/>
        <v>OEJV 0094 </v>
      </c>
      <c r="B1254" s="30" t="str">
        <f t="shared" si="115"/>
        <v>II</v>
      </c>
      <c r="C1254" s="58">
        <f t="shared" si="116"/>
        <v>54620.485200000003</v>
      </c>
      <c r="D1254" s="28" t="str">
        <f t="shared" si="117"/>
        <v>vis</v>
      </c>
      <c r="E1254" s="66" t="e">
        <f>VLOOKUP(C1254,Active!C$21:E$973,3,FALSE)</f>
        <v>#N/A</v>
      </c>
      <c r="F1254" s="30" t="s">
        <v>425</v>
      </c>
      <c r="G1254" s="28" t="str">
        <f t="shared" si="118"/>
        <v>54620.4852</v>
      </c>
      <c r="H1254" s="58">
        <f t="shared" si="119"/>
        <v>15592.5</v>
      </c>
      <c r="I1254" s="67" t="s">
        <v>3489</v>
      </c>
      <c r="J1254" s="68" t="s">
        <v>3490</v>
      </c>
      <c r="K1254" s="67" t="s">
        <v>3483</v>
      </c>
      <c r="L1254" s="67" t="s">
        <v>3491</v>
      </c>
      <c r="M1254" s="68" t="s">
        <v>2915</v>
      </c>
      <c r="N1254" s="68" t="s">
        <v>425</v>
      </c>
      <c r="O1254" s="69" t="s">
        <v>3484</v>
      </c>
      <c r="P1254" s="70" t="s">
        <v>3485</v>
      </c>
    </row>
    <row r="1255" spans="1:16" ht="13.5" thickBot="1" x14ac:dyDescent="0.25">
      <c r="A1255" s="58" t="str">
        <f t="shared" si="114"/>
        <v>BAVM 203 </v>
      </c>
      <c r="B1255" s="30" t="str">
        <f t="shared" si="115"/>
        <v>I</v>
      </c>
      <c r="C1255" s="58">
        <f t="shared" si="116"/>
        <v>54663.432800000002</v>
      </c>
      <c r="D1255" s="28" t="str">
        <f t="shared" si="117"/>
        <v>vis</v>
      </c>
      <c r="E1255" s="66" t="e">
        <f>VLOOKUP(C1255,Active!C$21:E$973,3,FALSE)</f>
        <v>#N/A</v>
      </c>
      <c r="F1255" s="30" t="s">
        <v>425</v>
      </c>
      <c r="G1255" s="28" t="str">
        <f t="shared" si="118"/>
        <v>54663.4328</v>
      </c>
      <c r="H1255" s="58">
        <f t="shared" si="119"/>
        <v>15645</v>
      </c>
      <c r="I1255" s="67" t="s">
        <v>3492</v>
      </c>
      <c r="J1255" s="68" t="s">
        <v>3493</v>
      </c>
      <c r="K1255" s="67" t="s">
        <v>3494</v>
      </c>
      <c r="L1255" s="67" t="s">
        <v>3380</v>
      </c>
      <c r="M1255" s="68" t="s">
        <v>2915</v>
      </c>
      <c r="N1255" s="68" t="s">
        <v>3452</v>
      </c>
      <c r="O1255" s="69" t="s">
        <v>3495</v>
      </c>
      <c r="P1255" s="70" t="s">
        <v>3496</v>
      </c>
    </row>
    <row r="1256" spans="1:16" ht="13.5" thickBot="1" x14ac:dyDescent="0.25">
      <c r="A1256" s="58" t="str">
        <f t="shared" si="114"/>
        <v>OEJV 0094 </v>
      </c>
      <c r="B1256" s="30" t="str">
        <f t="shared" si="115"/>
        <v>II</v>
      </c>
      <c r="C1256" s="58">
        <f t="shared" si="116"/>
        <v>54706.382100000003</v>
      </c>
      <c r="D1256" s="28" t="str">
        <f t="shared" si="117"/>
        <v>vis</v>
      </c>
      <c r="E1256" s="66" t="e">
        <f>VLOOKUP(C1256,Active!C$21:E$973,3,FALSE)</f>
        <v>#N/A</v>
      </c>
      <c r="F1256" s="30" t="s">
        <v>425</v>
      </c>
      <c r="G1256" s="28" t="str">
        <f t="shared" si="118"/>
        <v>54706.3821</v>
      </c>
      <c r="H1256" s="58">
        <f t="shared" si="119"/>
        <v>15697.5</v>
      </c>
      <c r="I1256" s="67" t="s">
        <v>3497</v>
      </c>
      <c r="J1256" s="68" t="s">
        <v>3498</v>
      </c>
      <c r="K1256" s="67" t="s">
        <v>3499</v>
      </c>
      <c r="L1256" s="67" t="s">
        <v>3500</v>
      </c>
      <c r="M1256" s="68" t="s">
        <v>2915</v>
      </c>
      <c r="N1256" s="68" t="s">
        <v>3388</v>
      </c>
      <c r="O1256" s="69" t="s">
        <v>3501</v>
      </c>
      <c r="P1256" s="70" t="s">
        <v>3485</v>
      </c>
    </row>
    <row r="1257" spans="1:16" ht="13.5" thickBot="1" x14ac:dyDescent="0.25">
      <c r="A1257" s="58" t="str">
        <f t="shared" si="114"/>
        <v>VSB 53 </v>
      </c>
      <c r="B1257" s="30" t="str">
        <f t="shared" si="115"/>
        <v>I</v>
      </c>
      <c r="C1257" s="58">
        <f t="shared" si="116"/>
        <v>55717.140500000001</v>
      </c>
      <c r="D1257" s="28" t="str">
        <f t="shared" si="117"/>
        <v>vis</v>
      </c>
      <c r="E1257" s="66" t="e">
        <f>VLOOKUP(C1257,Active!C$21:E$973,3,FALSE)</f>
        <v>#N/A</v>
      </c>
      <c r="F1257" s="30" t="s">
        <v>425</v>
      </c>
      <c r="G1257" s="28" t="str">
        <f t="shared" si="118"/>
        <v>55717.1405</v>
      </c>
      <c r="H1257" s="58">
        <f t="shared" si="119"/>
        <v>16933</v>
      </c>
      <c r="I1257" s="67" t="s">
        <v>1824</v>
      </c>
      <c r="J1257" s="68" t="s">
        <v>1825</v>
      </c>
      <c r="K1257" s="67">
        <v>16933</v>
      </c>
      <c r="L1257" s="67" t="s">
        <v>1826</v>
      </c>
      <c r="M1257" s="68" t="s">
        <v>2915</v>
      </c>
      <c r="N1257" s="68" t="s">
        <v>1827</v>
      </c>
      <c r="O1257" s="69" t="s">
        <v>1828</v>
      </c>
      <c r="P1257" s="70" t="s">
        <v>41</v>
      </c>
    </row>
    <row r="1258" spans="1:16" ht="13.5" thickBot="1" x14ac:dyDescent="0.25">
      <c r="A1258" s="58" t="str">
        <f t="shared" si="114"/>
        <v> JAAVSO 41;122 </v>
      </c>
      <c r="B1258" s="30" t="str">
        <f t="shared" si="115"/>
        <v>I</v>
      </c>
      <c r="C1258" s="58">
        <f t="shared" si="116"/>
        <v>56064.8315</v>
      </c>
      <c r="D1258" s="28" t="str">
        <f t="shared" si="117"/>
        <v>vis</v>
      </c>
      <c r="E1258" s="66" t="e">
        <f>VLOOKUP(C1258,Active!C$21:E$973,3,FALSE)</f>
        <v>#N/A</v>
      </c>
      <c r="F1258" s="30" t="s">
        <v>425</v>
      </c>
      <c r="G1258" s="28" t="str">
        <f t="shared" si="118"/>
        <v>56064.8315</v>
      </c>
      <c r="H1258" s="58">
        <f t="shared" si="119"/>
        <v>17358</v>
      </c>
      <c r="I1258" s="67" t="s">
        <v>47</v>
      </c>
      <c r="J1258" s="68" t="s">
        <v>48</v>
      </c>
      <c r="K1258" s="67">
        <v>17358</v>
      </c>
      <c r="L1258" s="67" t="s">
        <v>49</v>
      </c>
      <c r="M1258" s="68" t="s">
        <v>2915</v>
      </c>
      <c r="N1258" s="68" t="s">
        <v>425</v>
      </c>
      <c r="O1258" s="69" t="s">
        <v>1878</v>
      </c>
      <c r="P1258" s="69" t="s">
        <v>46</v>
      </c>
    </row>
  </sheetData>
  <phoneticPr fontId="8" type="noConversion"/>
  <hyperlinks>
    <hyperlink ref="P12" r:id="rId1" display="http://www.konkoly.hu/cgi-bin/IBVS?35" xr:uid="{00000000-0004-0000-0400-000000000000}"/>
    <hyperlink ref="P13" r:id="rId2" display="http://www.bav-astro.de/sfs/BAVM_link.php?BAVMnr=18" xr:uid="{00000000-0004-0000-0400-000001000000}"/>
    <hyperlink ref="P14" r:id="rId3" display="http://www.bav-astro.de/sfs/BAVM_link.php?BAVMnr=18" xr:uid="{00000000-0004-0000-0400-000002000000}"/>
    <hyperlink ref="P15" r:id="rId4" display="http://www.konkoly.hu/cgi-bin/IBVS?111" xr:uid="{00000000-0004-0000-0400-000003000000}"/>
    <hyperlink ref="P16" r:id="rId5" display="http://www.konkoly.hu/cgi-bin/IBVS?111" xr:uid="{00000000-0004-0000-0400-000004000000}"/>
    <hyperlink ref="P17" r:id="rId6" display="http://www.konkoly.hu/cgi-bin/IBVS?111" xr:uid="{00000000-0004-0000-0400-000005000000}"/>
    <hyperlink ref="P18" r:id="rId7" display="http://www.konkoly.hu/cgi-bin/IBVS?111" xr:uid="{00000000-0004-0000-0400-000006000000}"/>
    <hyperlink ref="P19" r:id="rId8" display="http://www.konkoly.hu/cgi-bin/IBVS?111" xr:uid="{00000000-0004-0000-0400-000007000000}"/>
    <hyperlink ref="P20" r:id="rId9" display="http://www.konkoly.hu/cgi-bin/IBVS?111" xr:uid="{00000000-0004-0000-0400-000008000000}"/>
    <hyperlink ref="P21" r:id="rId10" display="http://www.konkoly.hu/cgi-bin/IBVS?111" xr:uid="{00000000-0004-0000-0400-000009000000}"/>
    <hyperlink ref="P22" r:id="rId11" display="http://www.konkoly.hu/cgi-bin/IBVS?114" xr:uid="{00000000-0004-0000-0400-00000A000000}"/>
    <hyperlink ref="P23" r:id="rId12" display="http://www.konkoly.hu/cgi-bin/IBVS?111" xr:uid="{00000000-0004-0000-0400-00000B000000}"/>
    <hyperlink ref="P24" r:id="rId13" display="http://www.konkoly.hu/cgi-bin/IBVS?114" xr:uid="{00000000-0004-0000-0400-00000C000000}"/>
    <hyperlink ref="P25" r:id="rId14" display="http://www.konkoly.hu/cgi-bin/IBVS?111" xr:uid="{00000000-0004-0000-0400-00000D000000}"/>
    <hyperlink ref="P26" r:id="rId15" display="http://www.konkoly.hu/cgi-bin/IBVS?111" xr:uid="{00000000-0004-0000-0400-00000E000000}"/>
    <hyperlink ref="P27" r:id="rId16" display="http://www.konkoly.hu/cgi-bin/IBVS?111" xr:uid="{00000000-0004-0000-0400-00000F000000}"/>
    <hyperlink ref="P28" r:id="rId17" display="http://www.bav-astro.de/sfs/BAVM_link.php?BAVMnr=18" xr:uid="{00000000-0004-0000-0400-000010000000}"/>
    <hyperlink ref="P29" r:id="rId18" display="http://www.konkoly.hu/cgi-bin/IBVS?111" xr:uid="{00000000-0004-0000-0400-000011000000}"/>
    <hyperlink ref="P30" r:id="rId19" display="http://www.konkoly.hu/cgi-bin/IBVS?111" xr:uid="{00000000-0004-0000-0400-000012000000}"/>
    <hyperlink ref="P31" r:id="rId20" display="http://www.konkoly.hu/cgi-bin/IBVS?114" xr:uid="{00000000-0004-0000-0400-000013000000}"/>
    <hyperlink ref="P32" r:id="rId21" display="http://www.konkoly.hu/cgi-bin/IBVS?111" xr:uid="{00000000-0004-0000-0400-000014000000}"/>
    <hyperlink ref="P33" r:id="rId22" display="http://www.konkoly.hu/cgi-bin/IBVS?114" xr:uid="{00000000-0004-0000-0400-000015000000}"/>
    <hyperlink ref="P34" r:id="rId23" display="http://www.konkoly.hu/cgi-bin/IBVS?111" xr:uid="{00000000-0004-0000-0400-000016000000}"/>
    <hyperlink ref="P35" r:id="rId24" display="http://www.konkoly.hu/cgi-bin/IBVS?114" xr:uid="{00000000-0004-0000-0400-000017000000}"/>
    <hyperlink ref="P36" r:id="rId25" display="http://www.konkoly.hu/cgi-bin/IBVS?114" xr:uid="{00000000-0004-0000-0400-000018000000}"/>
    <hyperlink ref="P37" r:id="rId26" display="http://www.konkoly.hu/cgi-bin/IBVS?114" xr:uid="{00000000-0004-0000-0400-000019000000}"/>
    <hyperlink ref="P38" r:id="rId27" display="http://www.konkoly.hu/cgi-bin/IBVS?119" xr:uid="{00000000-0004-0000-0400-00001A000000}"/>
    <hyperlink ref="P39" r:id="rId28" display="http://www.bav-astro.de/sfs/BAVM_link.php?BAVMnr=18" xr:uid="{00000000-0004-0000-0400-00001B000000}"/>
    <hyperlink ref="P40" r:id="rId29" display="http://www.konkoly.hu/cgi-bin/IBVS?154" xr:uid="{00000000-0004-0000-0400-00001C000000}"/>
    <hyperlink ref="P41" r:id="rId30" display="http://www.konkoly.hu/cgi-bin/IBVS?154" xr:uid="{00000000-0004-0000-0400-00001D000000}"/>
    <hyperlink ref="P42" r:id="rId31" display="http://www.konkoly.hu/cgi-bin/IBVS?154" xr:uid="{00000000-0004-0000-0400-00001E000000}"/>
    <hyperlink ref="P43" r:id="rId32" display="http://www.konkoly.hu/cgi-bin/IBVS?180" xr:uid="{00000000-0004-0000-0400-00001F000000}"/>
    <hyperlink ref="P44" r:id="rId33" display="http://www.konkoly.hu/cgi-bin/IBVS?154" xr:uid="{00000000-0004-0000-0400-000020000000}"/>
    <hyperlink ref="P45" r:id="rId34" display="http://www.konkoly.hu/cgi-bin/IBVS?154" xr:uid="{00000000-0004-0000-0400-000021000000}"/>
    <hyperlink ref="P46" r:id="rId35" display="http://www.konkoly.hu/cgi-bin/IBVS?154" xr:uid="{00000000-0004-0000-0400-000022000000}"/>
    <hyperlink ref="P47" r:id="rId36" display="http://www.konkoly.hu/cgi-bin/IBVS?154" xr:uid="{00000000-0004-0000-0400-000023000000}"/>
    <hyperlink ref="P48" r:id="rId37" display="http://www.konkoly.hu/cgi-bin/IBVS?180" xr:uid="{00000000-0004-0000-0400-000024000000}"/>
    <hyperlink ref="P49" r:id="rId38" display="http://www.konkoly.hu/cgi-bin/IBVS?180" xr:uid="{00000000-0004-0000-0400-000025000000}"/>
    <hyperlink ref="P50" r:id="rId39" display="http://www.konkoly.hu/cgi-bin/IBVS?154" xr:uid="{00000000-0004-0000-0400-000026000000}"/>
    <hyperlink ref="P55" r:id="rId40" display="http://www.konkoly.hu/cgi-bin/IBVS?154" xr:uid="{00000000-0004-0000-0400-000027000000}"/>
    <hyperlink ref="P56" r:id="rId41" display="http://www.konkoly.hu/cgi-bin/IBVS?180" xr:uid="{00000000-0004-0000-0400-000028000000}"/>
    <hyperlink ref="P57" r:id="rId42" display="http://www.konkoly.hu/cgi-bin/IBVS?180" xr:uid="{00000000-0004-0000-0400-000029000000}"/>
    <hyperlink ref="P58" r:id="rId43" display="http://www.konkoly.hu/cgi-bin/IBVS?180" xr:uid="{00000000-0004-0000-0400-00002A000000}"/>
    <hyperlink ref="P59" r:id="rId44" display="http://www.konkoly.hu/cgi-bin/IBVS?221" xr:uid="{00000000-0004-0000-0400-00002B000000}"/>
    <hyperlink ref="P60" r:id="rId45" display="http://www.konkoly.hu/cgi-bin/IBVS?180" xr:uid="{00000000-0004-0000-0400-00002C000000}"/>
    <hyperlink ref="P61" r:id="rId46" display="http://www.konkoly.hu/cgi-bin/IBVS?180" xr:uid="{00000000-0004-0000-0400-00002D000000}"/>
    <hyperlink ref="P62" r:id="rId47" display="http://www.konkoly.hu/cgi-bin/IBVS?221" xr:uid="{00000000-0004-0000-0400-00002E000000}"/>
    <hyperlink ref="P63" r:id="rId48" display="http://www.konkoly.hu/cgi-bin/IBVS?221" xr:uid="{00000000-0004-0000-0400-00002F000000}"/>
    <hyperlink ref="P69" r:id="rId49" display="http://www.konkoly.hu/cgi-bin/IBVS?247" xr:uid="{00000000-0004-0000-0400-000030000000}"/>
    <hyperlink ref="P70" r:id="rId50" display="http://www.konkoly.hu/cgi-bin/IBVS?247" xr:uid="{00000000-0004-0000-0400-000031000000}"/>
    <hyperlink ref="P79" r:id="rId51" display="http://www.konkoly.hu/cgi-bin/IBVS?247" xr:uid="{00000000-0004-0000-0400-000032000000}"/>
    <hyperlink ref="P81" r:id="rId52" display="http://www.konkoly.hu/cgi-bin/IBVS?247" xr:uid="{00000000-0004-0000-0400-000033000000}"/>
    <hyperlink ref="P82" r:id="rId53" display="http://www.konkoly.hu/cgi-bin/IBVS?247" xr:uid="{00000000-0004-0000-0400-000034000000}"/>
    <hyperlink ref="P83" r:id="rId54" display="http://www.konkoly.hu/cgi-bin/IBVS?247" xr:uid="{00000000-0004-0000-0400-000035000000}"/>
    <hyperlink ref="P84" r:id="rId55" display="http://www.konkoly.hu/cgi-bin/IBVS?247" xr:uid="{00000000-0004-0000-0400-000036000000}"/>
    <hyperlink ref="P145" r:id="rId56" display="http://www.konkoly.hu/cgi-bin/IBVS?779" xr:uid="{00000000-0004-0000-0400-000037000000}"/>
    <hyperlink ref="P153" r:id="rId57" display="http://www.konkoly.hu/cgi-bin/IBVS?584" xr:uid="{00000000-0004-0000-0400-000038000000}"/>
    <hyperlink ref="P155" r:id="rId58" display="http://www.konkoly.hu/cgi-bin/IBVS?584" xr:uid="{00000000-0004-0000-0400-000039000000}"/>
    <hyperlink ref="P166" r:id="rId59" display="http://www.konkoly.hu/cgi-bin/IBVS?779" xr:uid="{00000000-0004-0000-0400-00003A000000}"/>
    <hyperlink ref="P202" r:id="rId60" display="http://www.konkoly.hu/cgi-bin/IBVS?937" xr:uid="{00000000-0004-0000-0400-00003B000000}"/>
    <hyperlink ref="P250" r:id="rId61" display="http://www.konkoly.hu/cgi-bin/IBVS?1249" xr:uid="{00000000-0004-0000-0400-00003C000000}"/>
    <hyperlink ref="P270" r:id="rId62" display="http://www.konkoly.hu/cgi-bin/IBVS?1350" xr:uid="{00000000-0004-0000-0400-00003D000000}"/>
    <hyperlink ref="P284" r:id="rId63" display="http://www.konkoly.hu/cgi-bin/IBVS?1751" xr:uid="{00000000-0004-0000-0400-00003E000000}"/>
    <hyperlink ref="P287" r:id="rId64" display="http://www.konkoly.hu/cgi-bin/IBVS?1249" xr:uid="{00000000-0004-0000-0400-00003F000000}"/>
    <hyperlink ref="P307" r:id="rId65" display="http://www.konkoly.hu/cgi-bin/IBVS?1502" xr:uid="{00000000-0004-0000-0400-000040000000}"/>
    <hyperlink ref="P308" r:id="rId66" display="http://www.konkoly.hu/cgi-bin/IBVS?1502" xr:uid="{00000000-0004-0000-0400-000041000000}"/>
    <hyperlink ref="P507" r:id="rId67" display="http://www.konkoly.hu/cgi-bin/IBVS?2792" xr:uid="{00000000-0004-0000-0400-000042000000}"/>
    <hyperlink ref="P510" r:id="rId68" display="http://www.konkoly.hu/cgi-bin/IBVS?2792" xr:uid="{00000000-0004-0000-0400-000043000000}"/>
    <hyperlink ref="P513" r:id="rId69" display="http://www.konkoly.hu/cgi-bin/IBVS?2792" xr:uid="{00000000-0004-0000-0400-000044000000}"/>
    <hyperlink ref="P515" r:id="rId70" display="http://www.konkoly.hu/cgi-bin/IBVS?2792" xr:uid="{00000000-0004-0000-0400-000045000000}"/>
    <hyperlink ref="P593" r:id="rId71" display="http://www.bav-astro.de/sfs/BAVM_link.php?BAVMnr=52" xr:uid="{00000000-0004-0000-0400-000046000000}"/>
    <hyperlink ref="P1152" r:id="rId72" display="http://vsolj.cetus-net.org/no47.pdf" xr:uid="{00000000-0004-0000-0400-000047000000}"/>
    <hyperlink ref="P1153" r:id="rId73" display="http://vsolj.cetus-net.org/no47.pdf" xr:uid="{00000000-0004-0000-0400-000048000000}"/>
    <hyperlink ref="P1154" r:id="rId74" display="http://vsolj.cetus-net.org/no47.pdf" xr:uid="{00000000-0004-0000-0400-000049000000}"/>
    <hyperlink ref="P1155" r:id="rId75" display="http://vsolj.cetus-net.org/no47.pdf" xr:uid="{00000000-0004-0000-0400-00004A000000}"/>
    <hyperlink ref="P1181" r:id="rId76" display="http://vsolj.cetus-net.org/no47.pdf" xr:uid="{00000000-0004-0000-0400-00004B000000}"/>
    <hyperlink ref="P1189" r:id="rId77" display="http://www.konkoly.hu/cgi-bin/IBVS?5040" xr:uid="{00000000-0004-0000-0400-00004C000000}"/>
    <hyperlink ref="P1196" r:id="rId78" display="http://vsolj.cetus-net.org/no38.pdf" xr:uid="{00000000-0004-0000-0400-00004D000000}"/>
    <hyperlink ref="P769" r:id="rId79" display="http://var.astro.cz/oejv/issues/oejv0074.pdf" xr:uid="{00000000-0004-0000-0400-00004E000000}"/>
    <hyperlink ref="P770" r:id="rId80" display="http://var.astro.cz/oejv/issues/oejv0074.pdf" xr:uid="{00000000-0004-0000-0400-00004F000000}"/>
    <hyperlink ref="P1204" r:id="rId81" display="http://var.astro.cz/oejv/issues/oejv0074.pdf" xr:uid="{00000000-0004-0000-0400-000050000000}"/>
    <hyperlink ref="P1206" r:id="rId82" display="http://vsolj.cetus-net.org/no39.pdf" xr:uid="{00000000-0004-0000-0400-000051000000}"/>
    <hyperlink ref="P774" r:id="rId83" display="http://www.konkoly.hu/cgi-bin/IBVS?5694" xr:uid="{00000000-0004-0000-0400-000052000000}"/>
    <hyperlink ref="P1225" r:id="rId84" display="http://vsolj.cetus-net.org/no42.pdf" xr:uid="{00000000-0004-0000-0400-000053000000}"/>
    <hyperlink ref="P1228" r:id="rId85" display="http://www.konkoly.hu/cgi-bin/IBVS?5602" xr:uid="{00000000-0004-0000-0400-000054000000}"/>
    <hyperlink ref="P775" r:id="rId86" display="http://www.konkoly.hu/cgi-bin/IBVS?5754" xr:uid="{00000000-0004-0000-0400-000055000000}"/>
    <hyperlink ref="P776" r:id="rId87" display="http://var.astro.cz/oejv/issues/oejv0003.pdf" xr:uid="{00000000-0004-0000-0400-000056000000}"/>
    <hyperlink ref="P1232" r:id="rId88" display="http://var.astro.cz/oejv/issues/oejv0074.pdf" xr:uid="{00000000-0004-0000-0400-000057000000}"/>
    <hyperlink ref="P1237" r:id="rId89" display="http://vsolj.cetus-net.org/no44.pdf" xr:uid="{00000000-0004-0000-0400-000058000000}"/>
    <hyperlink ref="P777" r:id="rId90" display="http://www.konkoly.hu/cgi-bin/IBVS?5636" xr:uid="{00000000-0004-0000-0400-000059000000}"/>
    <hyperlink ref="P778" r:id="rId91" display="http://www.konkoly.hu/cgi-bin/IBVS?5636" xr:uid="{00000000-0004-0000-0400-00005A000000}"/>
    <hyperlink ref="P779" r:id="rId92" display="http://www.konkoly.hu/cgi-bin/IBVS?5636" xr:uid="{00000000-0004-0000-0400-00005B000000}"/>
    <hyperlink ref="P780" r:id="rId93" display="http://var.astro.cz/oejv/issues/oejv0003.pdf" xr:uid="{00000000-0004-0000-0400-00005C000000}"/>
    <hyperlink ref="P781" r:id="rId94" display="http://www.bav-astro.de/sfs/BAVM_link.php?BAVMnr=178" xr:uid="{00000000-0004-0000-0400-00005D000000}"/>
    <hyperlink ref="P1242" r:id="rId95" display="http://www.bav-astro.de/sfs/BAVM_link.php?BAVMnr=187" xr:uid="{00000000-0004-0000-0400-00005E000000}"/>
    <hyperlink ref="P1244" r:id="rId96" display="http://vsolj.cetus-net.org/no45.pdf" xr:uid="{00000000-0004-0000-0400-00005F000000}"/>
    <hyperlink ref="P782" r:id="rId97" display="http://www.bav-astro.de/sfs/BAVM_link.php?BAVMnr=201" xr:uid="{00000000-0004-0000-0400-000060000000}"/>
    <hyperlink ref="P783" r:id="rId98" display="http://www.aavso.org/sites/default/files/jaavso/v36n2/171.pdf" xr:uid="{00000000-0004-0000-0400-000061000000}"/>
    <hyperlink ref="P1252" r:id="rId99" display="http://vsolj.cetus-net.org/no46.pdf" xr:uid="{00000000-0004-0000-0400-000062000000}"/>
    <hyperlink ref="P784" r:id="rId100" display="http://www.aavso.org/sites/default/files/jaavso/v36n2/186.pdf" xr:uid="{00000000-0004-0000-0400-000063000000}"/>
    <hyperlink ref="P785" r:id="rId101" display="http://www.aavso.org/sites/default/files/jaavso/v36n2/186.pdf" xr:uid="{00000000-0004-0000-0400-000064000000}"/>
    <hyperlink ref="P786" r:id="rId102" display="http://www.aavso.org/sites/default/files/jaavso/v36n2/186.pdf" xr:uid="{00000000-0004-0000-0400-000065000000}"/>
    <hyperlink ref="P787" r:id="rId103" display="http://www.aavso.org/sites/default/files/jaavso/v36n2/186.pdf" xr:uid="{00000000-0004-0000-0400-000066000000}"/>
    <hyperlink ref="P1253" r:id="rId104" display="http://var.astro.cz/oejv/issues/oejv0094.pdf" xr:uid="{00000000-0004-0000-0400-000067000000}"/>
    <hyperlink ref="P788" r:id="rId105" display="http://var.astro.cz/oejv/issues/oejv0094.pdf" xr:uid="{00000000-0004-0000-0400-000068000000}"/>
    <hyperlink ref="P1254" r:id="rId106" display="http://var.astro.cz/oejv/issues/oejv0094.pdf" xr:uid="{00000000-0004-0000-0400-000069000000}"/>
    <hyperlink ref="P1255" r:id="rId107" display="http://www.bav-astro.de/sfs/BAVM_link.php?BAVMnr=203" xr:uid="{00000000-0004-0000-0400-00006A000000}"/>
    <hyperlink ref="P1256" r:id="rId108" display="http://var.astro.cz/oejv/issues/oejv0094.pdf" xr:uid="{00000000-0004-0000-0400-00006B000000}"/>
    <hyperlink ref="P789" r:id="rId109" display="http://www.konkoly.hu/cgi-bin/IBVS?5917" xr:uid="{00000000-0004-0000-0400-00006C000000}"/>
    <hyperlink ref="P790" r:id="rId110" display="http://www.konkoly.hu/cgi-bin/IBVS?5938" xr:uid="{00000000-0004-0000-0400-00006D000000}"/>
    <hyperlink ref="P791" r:id="rId111" display="http://www.bav-astro.de/sfs/BAVM_link.php?BAVMnr=209" xr:uid="{00000000-0004-0000-0400-00006E000000}"/>
    <hyperlink ref="P793" r:id="rId112" display="http://www.konkoly.hu/cgi-bin/IBVS?5893" xr:uid="{00000000-0004-0000-0400-00006F000000}"/>
    <hyperlink ref="P795" r:id="rId113" display="http://www.bav-astro.de/sfs/BAVM_link.php?BAVMnr=214" xr:uid="{00000000-0004-0000-0400-000070000000}"/>
    <hyperlink ref="P797" r:id="rId114" display="http://www.bav-astro.de/sfs/BAVM_link.php?BAVMnr=214" xr:uid="{00000000-0004-0000-0400-000071000000}"/>
    <hyperlink ref="P798" r:id="rId115" display="http://www.bav-astro.de/sfs/BAVM_link.php?BAVMnr=214" xr:uid="{00000000-0004-0000-0400-000072000000}"/>
    <hyperlink ref="P799" r:id="rId116" display="http://www.konkoly.hu/cgi-bin/IBVS?5924" xr:uid="{00000000-0004-0000-0400-000073000000}"/>
    <hyperlink ref="P802" r:id="rId117" display="http://www.konkoly.hu/cgi-bin/IBVS?5988" xr:uid="{00000000-0004-0000-0400-000074000000}"/>
    <hyperlink ref="P803" r:id="rId118" display="http://www.bav-astro.de/sfs/BAVM_link.php?BAVMnr=220" xr:uid="{00000000-0004-0000-0400-000075000000}"/>
    <hyperlink ref="P804" r:id="rId119" display="http://www.bav-astro.de/sfs/BAVM_link.php?BAVMnr=220" xr:uid="{00000000-0004-0000-0400-000076000000}"/>
    <hyperlink ref="P1257" r:id="rId120" display="http://vsolj.cetus-net.org/vsoljno53.pdf" xr:uid="{00000000-0004-0000-0400-000077000000}"/>
    <hyperlink ref="P811" r:id="rId121" display="http://www.bav-astro.de/sfs/BAVM_link.php?BAVMnr=232" xr:uid="{00000000-0004-0000-0400-000078000000}"/>
    <hyperlink ref="P812" r:id="rId122" display="http://www.bav-astro.de/sfs/BAVM_link.php?BAVMnr=238" xr:uid="{00000000-0004-0000-0400-00007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</vt:lpstr>
      <vt:lpstr>C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2002-07-31T21:00:14Z</dcterms:created>
  <dcterms:modified xsi:type="dcterms:W3CDTF">2025-01-05T05:16:05Z</dcterms:modified>
</cp:coreProperties>
</file>